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Axes" sheetId="1" r:id="rId1"/>
  </sheets>
  <definedNames/>
  <calcPr fullCalcOnLoad="1"/>
</workbook>
</file>

<file path=xl/sharedStrings.xml><?xml version="1.0" encoding="utf-8"?>
<sst xmlns="http://schemas.openxmlformats.org/spreadsheetml/2006/main" count="414" uniqueCount="180">
  <si>
    <t>ShadowPanther.net - World of Warcraft Rogue Info - Charts, Articles, Guides &amp; more!</t>
  </si>
  <si>
    <t>World of Warcraft High Level Rogue Axes Chart</t>
  </si>
  <si>
    <t>Created by Shadow Panther (Zodar on Earthen Ring Server)</t>
  </si>
  <si>
    <t>This chart is used to compare High Level Rogue Axes to see which are best for PVE.  Does not factor in talents like Weapon Specialization, Combat Potency, etc.</t>
  </si>
  <si>
    <t>Level 80 Starter Weapons</t>
  </si>
  <si>
    <t>PVP Weapons</t>
  </si>
  <si>
    <t>PVE Weapons</t>
  </si>
  <si>
    <t>Axes</t>
  </si>
  <si>
    <t>Daggers</t>
  </si>
  <si>
    <t>Fist Weapons</t>
  </si>
  <si>
    <t>Maces</t>
  </si>
  <si>
    <t>Swords</t>
  </si>
  <si>
    <t>Shadow Panther's Northrend Guide for Rogues - A Guide to Helping Players Maximize Their 70-80 Rogue</t>
  </si>
  <si>
    <t>PVP Main Hand AEP</t>
  </si>
  <si>
    <t>&gt;</t>
  </si>
  <si>
    <t>PVP Slow MH/OH Dag AEP</t>
  </si>
  <si>
    <t>PVP Fast OH AEP</t>
  </si>
  <si>
    <t>PVE MH Mut MAEP</t>
  </si>
  <si>
    <t>Last Updated</t>
  </si>
  <si>
    <t>PVE OH Mut MAEP</t>
  </si>
  <si>
    <t>PVE MH Com MAEP</t>
  </si>
  <si>
    <t>New/Updated Items in Gray</t>
  </si>
  <si>
    <t>PVE OH Com MAEP</t>
  </si>
  <si>
    <r>
      <t>MAIN HAND: All High Level Rogue Main Hand and One-Hand Axes (Ranked by PVE Main Hand MAEP)</t>
    </r>
    <r>
      <rPr>
        <b/>
        <sz val="10"/>
        <color indexed="10"/>
        <rFont val="Arial"/>
        <family val="2"/>
      </rPr>
      <t xml:space="preserve"> - See Below for Offhand Weapons</t>
    </r>
  </si>
  <si>
    <t>MH AXES (PVE COMBAT MAEP)</t>
  </si>
  <si>
    <t>AEP</t>
  </si>
  <si>
    <t>MAEP</t>
  </si>
  <si>
    <t>Loc</t>
  </si>
  <si>
    <t>Info</t>
  </si>
  <si>
    <t>Source</t>
  </si>
  <si>
    <t>H</t>
  </si>
  <si>
    <t>T</t>
  </si>
  <si>
    <t>Lvl</t>
  </si>
  <si>
    <t>ilvl</t>
  </si>
  <si>
    <t>Bi</t>
  </si>
  <si>
    <t>Sp</t>
  </si>
  <si>
    <t>Str</t>
  </si>
  <si>
    <t>Agi</t>
  </si>
  <si>
    <t>Sta</t>
  </si>
  <si>
    <t>Hit</t>
  </si>
  <si>
    <t>Cri</t>
  </si>
  <si>
    <t>AP</t>
  </si>
  <si>
    <t>Exp</t>
  </si>
  <si>
    <t>Has</t>
  </si>
  <si>
    <t>ArP</t>
  </si>
  <si>
    <t>Res</t>
  </si>
  <si>
    <t>DPS</t>
  </si>
  <si>
    <t>Min</t>
  </si>
  <si>
    <t>Max</t>
  </si>
  <si>
    <t>Avg</t>
  </si>
  <si>
    <t>B</t>
  </si>
  <si>
    <t>R</t>
  </si>
  <si>
    <t>Y</t>
  </si>
  <si>
    <t>PVP</t>
  </si>
  <si>
    <t>PVE</t>
  </si>
  <si>
    <t>Special</t>
  </si>
  <si>
    <t>Havoc's Call, Blade of Lord. Kings (Heroic)</t>
  </si>
  <si>
    <t>IC25-H</t>
  </si>
  <si>
    <t>Lich King (Hard)</t>
  </si>
  <si>
    <t>O</t>
  </si>
  <si>
    <t>A</t>
  </si>
  <si>
    <t>P</t>
  </si>
  <si>
    <t>Havoc's Call, Blade of Lordaeron Kings</t>
  </si>
  <si>
    <t>IC25</t>
  </si>
  <si>
    <t>Lich King</t>
  </si>
  <si>
    <t>Frost Giant's Cleaver (Heroic)</t>
  </si>
  <si>
    <t>IC10-H</t>
  </si>
  <si>
    <t>Gunship (Hard)</t>
  </si>
  <si>
    <t>Wrathful Gladiator's Handaxe</t>
  </si>
  <si>
    <t>S8+</t>
  </si>
  <si>
    <t>3,300 AP</t>
  </si>
  <si>
    <t>Hellscream Slicer (258 Horde)</t>
  </si>
  <si>
    <t>TGC25</t>
  </si>
  <si>
    <t>Anub'arak</t>
  </si>
  <si>
    <t>Stormpike Cleaver (258 Alliance)</t>
  </si>
  <si>
    <t>Frost Giant's Cleaver</t>
  </si>
  <si>
    <t>IC10</t>
  </si>
  <si>
    <t>Gunship</t>
  </si>
  <si>
    <t>Wrathful Gladiator's Cleaver</t>
  </si>
  <si>
    <t>S8</t>
  </si>
  <si>
    <t>38,500 HP + 1,090 AP</t>
  </si>
  <si>
    <t>Frostblade Hatchet (245 Horde)</t>
  </si>
  <si>
    <t>TGC10</t>
  </si>
  <si>
    <t>The Lion's Maw (245 Alliance)</t>
  </si>
  <si>
    <t>Hellscream Slicer (245 Horde)</t>
  </si>
  <si>
    <t>TCr25</t>
  </si>
  <si>
    <t>Stormpike Cleaver (245 Alliance)</t>
  </si>
  <si>
    <t>Relentless Gladiator's Handaxe</t>
  </si>
  <si>
    <t>S7+</t>
  </si>
  <si>
    <t>No Longer Available</t>
  </si>
  <si>
    <t>Nighttime</t>
  </si>
  <si>
    <t>FoS-H</t>
  </si>
  <si>
    <t>Bronjahm</t>
  </si>
  <si>
    <t>Raging Deathbringer</t>
  </si>
  <si>
    <t>OL25</t>
  </si>
  <si>
    <t>Onyxia</t>
  </si>
  <si>
    <t>1458-1874 SB</t>
  </si>
  <si>
    <t>Frostblade Hatchet (232 Horde)</t>
  </si>
  <si>
    <t>TCr10</t>
  </si>
  <si>
    <t>The Lion's Maw (232 Alliance)</t>
  </si>
  <si>
    <t>Relentless Gladiator's Cleaver</t>
  </si>
  <si>
    <t>S7</t>
  </si>
  <si>
    <t>Furious Gladiator's Handaxe</t>
  </si>
  <si>
    <t>S6+</t>
  </si>
  <si>
    <t>Empowered Deathbringer</t>
  </si>
  <si>
    <t>OL10</t>
  </si>
  <si>
    <t>1313-1687 SB</t>
  </si>
  <si>
    <t>Hate-Forged Cleaver</t>
  </si>
  <si>
    <t>HoR</t>
  </si>
  <si>
    <t>Halls Chest</t>
  </si>
  <si>
    <t>Furious Gladiator's Cleaver</t>
  </si>
  <si>
    <t>S6</t>
  </si>
  <si>
    <t>Touch of Madness</t>
  </si>
  <si>
    <t>Uld10</t>
  </si>
  <si>
    <t>Yogg-Saron</t>
  </si>
  <si>
    <t>The Key</t>
  </si>
  <si>
    <t>VH-H</t>
  </si>
  <si>
    <t>Lavanthor</t>
  </si>
  <si>
    <t>Stalactite Chopper</t>
  </si>
  <si>
    <t>TSP</t>
  </si>
  <si>
    <t>Ven</t>
  </si>
  <si>
    <t>Sons of Hodir Rev</t>
  </si>
  <si>
    <t>Brutal Gladiator's Cleaver</t>
  </si>
  <si>
    <t>S4</t>
  </si>
  <si>
    <t>2,625 AP</t>
  </si>
  <si>
    <t>Axe of the Cunning</t>
  </si>
  <si>
    <t>IC</t>
  </si>
  <si>
    <t>Q</t>
  </si>
  <si>
    <t>IC Quest Reward</t>
  </si>
  <si>
    <t>Crescent of Brooding Fury</t>
  </si>
  <si>
    <t>ZD</t>
  </si>
  <si>
    <t>ZD Quest Reward</t>
  </si>
  <si>
    <t>26 Def Rating</t>
  </si>
  <si>
    <t>OFF HAND: All High Level Off Hand and One-Hand Axes (Ranked by PVE Off Hand MAEP)</t>
  </si>
  <si>
    <t>OH AXES (PVE COMBAT MAEP)</t>
  </si>
  <si>
    <t>Scourgeborne Waraxe (Heroic)</t>
  </si>
  <si>
    <t>Bone Warden's Splitter (Heroic)</t>
  </si>
  <si>
    <t>Marrowgar (Hard)</t>
  </si>
  <si>
    <t>Scourgeborne Waraxe</t>
  </si>
  <si>
    <t>Blood Fury (258 Horde)</t>
  </si>
  <si>
    <t>Jaraxxus</t>
  </si>
  <si>
    <t>Lionhead Slasher (258 Alliance)</t>
  </si>
  <si>
    <t>Wrathful Gladiator's Dicer</t>
  </si>
  <si>
    <t>1,370 AP</t>
  </si>
  <si>
    <t>F</t>
  </si>
  <si>
    <t>Bone Warden's Splitter</t>
  </si>
  <si>
    <t>Marrowgar</t>
  </si>
  <si>
    <t>Blood Fury (245 Horde)</t>
  </si>
  <si>
    <t>Lionhead Slasher (245 Alliance)</t>
  </si>
  <si>
    <t>Wrathful Gladiator's Hacker</t>
  </si>
  <si>
    <t>16,500 HP + 450 AP</t>
  </si>
  <si>
    <t>Relentless Gladiator's Dicer</t>
  </si>
  <si>
    <t>Relentless Gladiator's Hacker</t>
  </si>
  <si>
    <t>Furious Gladiator's Dicer</t>
  </si>
  <si>
    <t>Furious Gladiator's Hacker</t>
  </si>
  <si>
    <t>Last Laugh</t>
  </si>
  <si>
    <t>Nax25</t>
  </si>
  <si>
    <t>Kel'Thuzad</t>
  </si>
  <si>
    <t>31 Def, 34 Par</t>
  </si>
  <si>
    <t>Brutal Gladiator's Hacker</t>
  </si>
  <si>
    <t>Icy Quick Edge</t>
  </si>
  <si>
    <t>Axe of the Sen'jin Protector (Horde)</t>
  </si>
  <si>
    <t>AT</t>
  </si>
  <si>
    <t>25 Champion's Seals</t>
  </si>
  <si>
    <t>44 Def, 19 Par</t>
  </si>
  <si>
    <t>Teldrassil Protector (Alliance)</t>
  </si>
  <si>
    <t>Legend</t>
  </si>
  <si>
    <t>AEP: Agility Equivalence Points.  A method to convert the value of item attributes to compare them in terms of Agility points.  Based on the forum discussion by Ming from Lightning's Blade.</t>
  </si>
  <si>
    <t>AEP: PVP-Oriented formula which focuses on Attack Power, Stamina and Resilience. MAEP: Maximum DPS AEP for use in maximizing PVE raid DPS.</t>
  </si>
  <si>
    <t>See https://shadowpanther.net/aep.htm for current AEP/MAEP formulas</t>
  </si>
  <si>
    <t>Loc: The location where the weapon can be found, usually the initials for a zone.  BS = Blacksmithing, R = Random World Drop.</t>
  </si>
  <si>
    <t>Info: Additional information about the weapon, such as drop percentage, random mob levels, the skill level required to create it, reputation, honor ranking or (Q)uest item.</t>
  </si>
  <si>
    <t>Source: The source of the weapon.  Either the boss who drops it, the location of the recipe or the type of faction or quest required.</t>
  </si>
  <si>
    <t>H: Which hand can use the weapon. (M)ain Hand, (O)ne-Hand or Of(F) Hand. T: Weapon Type (Sword/Mace/Fist/Dagger) , Lvl: Level requirement, ilvl: Item Level, Bi: Bind on (P)ickup or (E)quip, Sp: Weapon Speed.</t>
  </si>
  <si>
    <t>Str: Strength, Agi: Agility, Sta: Stamina, Hit: Hit Rating, Cri: Crit. Rating, AP: Attack Power, Exp: Expertise, Has: Haste Rating, ArP: Armor Penetration, Res: Resilience, B/R/Y: Sockets, Spe.: Special</t>
  </si>
  <si>
    <t>DPS: Damage per second, Min: Minimum Damage, Max: Maximum Damage, Avg: Average damage, PVP: PVP Special Value, PVE: PVE Special Value</t>
  </si>
  <si>
    <t>World of Warcraft High Level Rogue Axes Chart © 2022 ShadowPanther.net - Data courtesy of Wowhead.com - World of Warcraft © 2022 Blizzard Entertainment</t>
  </si>
  <si>
    <t>2,126 Arena Points</t>
  </si>
  <si>
    <t>1,417 Arena Points</t>
  </si>
  <si>
    <t>911 AP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</si>
</sst>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.00"/>
    <numFmt numFmtId="169" formatCode=".000"/>
    <numFmt numFmtId="170" formatCode="0.0"/>
  </numFmts>
  <fonts count="32">
    <font>
      <sz val="10"/>
      <name val="Arial"/>
      <family val="0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sz val="8"/>
      <color indexed="51"/>
      <name val="Arial"/>
      <family val="2"/>
    </font>
    <font>
      <b/>
      <sz val="12"/>
      <color indexed="9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48"/>
      <name val="Arial"/>
      <family val="2"/>
    </font>
    <font>
      <sz val="7"/>
      <color indexed="10"/>
      <name val="Arial"/>
      <family val="2"/>
    </font>
    <font>
      <sz val="7"/>
      <color indexed="5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u val="single"/>
      <sz val="8"/>
      <color indexed="48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color indexed="5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 horizontal="left"/>
    </xf>
    <xf numFmtId="1" fontId="4" fillId="0" borderId="0" xfId="20" applyNumberFormat="1" applyFont="1" applyAlignment="1">
      <alignment horizontal="center"/>
    </xf>
    <xf numFmtId="1" fontId="5" fillId="0" borderId="0" xfId="20" applyNumberFormat="1" applyFont="1" applyAlignment="1">
      <alignment horizontal="center"/>
    </xf>
    <xf numFmtId="0" fontId="4" fillId="0" borderId="0" xfId="2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2" fillId="0" borderId="1" xfId="2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1" xfId="20" applyBorder="1" applyAlignment="1">
      <alignment horizontal="left"/>
    </xf>
    <xf numFmtId="0" fontId="3" fillId="0" borderId="2" xfId="20" applyNumberFormat="1" applyFont="1" applyBorder="1" applyAlignment="1">
      <alignment/>
    </xf>
    <xf numFmtId="0" fontId="15" fillId="0" borderId="2" xfId="20" applyNumberFormat="1" applyFont="1" applyBorder="1" applyAlignment="1">
      <alignment/>
    </xf>
    <xf numFmtId="0" fontId="3" fillId="0" borderId="2" xfId="20" applyFont="1" applyBorder="1" applyAlignment="1">
      <alignment/>
    </xf>
    <xf numFmtId="167" fontId="16" fillId="0" borderId="2" xfId="20" applyNumberFormat="1" applyFont="1" applyBorder="1" applyAlignment="1">
      <alignment horizontal="center"/>
    </xf>
    <xf numFmtId="0" fontId="16" fillId="0" borderId="2" xfId="2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6" fillId="0" borderId="2" xfId="20" applyNumberFormat="1" applyFont="1" applyBorder="1" applyAlignment="1">
      <alignment horizontal="center"/>
    </xf>
    <xf numFmtId="0" fontId="3" fillId="0" borderId="1" xfId="20" applyFont="1" applyBorder="1" applyAlignment="1">
      <alignment/>
    </xf>
    <xf numFmtId="1" fontId="16" fillId="0" borderId="2" xfId="20" applyNumberFormat="1" applyFont="1" applyBorder="1" applyAlignment="1">
      <alignment horizontal="center"/>
    </xf>
    <xf numFmtId="1" fontId="20" fillId="0" borderId="2" xfId="20" applyNumberFormat="1" applyFont="1" applyBorder="1" applyAlignment="1">
      <alignment horizontal="center"/>
    </xf>
    <xf numFmtId="169" fontId="16" fillId="0" borderId="2" xfId="0" applyNumberFormat="1" applyFont="1" applyBorder="1" applyAlignment="1">
      <alignment horizontal="center"/>
    </xf>
    <xf numFmtId="0" fontId="3" fillId="0" borderId="1" xfId="20" applyFont="1" applyBorder="1" applyAlignment="1">
      <alignment horizontal="center"/>
    </xf>
    <xf numFmtId="167" fontId="3" fillId="0" borderId="1" xfId="20" applyNumberFormat="1" applyFont="1" applyBorder="1" applyAlignment="1">
      <alignment horizontal="center"/>
    </xf>
    <xf numFmtId="0" fontId="21" fillId="2" borderId="1" xfId="20" applyFont="1" applyFill="1" applyBorder="1" applyAlignment="1">
      <alignment horizontal="center"/>
    </xf>
    <xf numFmtId="0" fontId="23" fillId="0" borderId="1" xfId="20" applyFont="1" applyBorder="1" applyAlignment="1">
      <alignment horizontal="left"/>
    </xf>
    <xf numFmtId="1" fontId="24" fillId="0" borderId="2" xfId="20" applyNumberFormat="1" applyFont="1" applyBorder="1" applyAlignment="1">
      <alignment horizontal="center"/>
    </xf>
    <xf numFmtId="1" fontId="23" fillId="0" borderId="2" xfId="20" applyNumberFormat="1" applyFont="1" applyBorder="1" applyAlignment="1">
      <alignment horizontal="center"/>
    </xf>
    <xf numFmtId="0" fontId="24" fillId="0" borderId="2" xfId="2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170" fontId="24" fillId="0" borderId="2" xfId="0" applyNumberFormat="1" applyFont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0" fontId="2" fillId="0" borderId="1" xfId="20" applyFont="1" applyBorder="1" applyAlignment="1">
      <alignment horizontal="left"/>
    </xf>
    <xf numFmtId="1" fontId="3" fillId="0" borderId="2" xfId="20" applyNumberFormat="1" applyFont="1" applyBorder="1" applyAlignment="1">
      <alignment horizontal="center"/>
    </xf>
    <xf numFmtId="1" fontId="15" fillId="0" borderId="2" xfId="20" applyNumberFormat="1" applyFont="1" applyBorder="1" applyAlignment="1">
      <alignment horizontal="center"/>
    </xf>
    <xf numFmtId="0" fontId="3" fillId="0" borderId="2" xfId="20" applyFont="1" applyBorder="1" applyAlignment="1">
      <alignment horizontal="center"/>
    </xf>
    <xf numFmtId="9" fontId="3" fillId="0" borderId="2" xfId="20" applyNumberFormat="1" applyFont="1" applyBorder="1" applyAlignment="1">
      <alignment horizontal="center"/>
    </xf>
    <xf numFmtId="0" fontId="28" fillId="0" borderId="2" xfId="2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0" fillId="0" borderId="1" xfId="20" applyFont="1" applyBorder="1" applyAlignment="1">
      <alignment horizontal="left"/>
    </xf>
    <xf numFmtId="0" fontId="31" fillId="0" borderId="1" xfId="20" applyFont="1" applyBorder="1" applyAlignment="1">
      <alignment horizontal="left"/>
    </xf>
    <xf numFmtId="0" fontId="3" fillId="0" borderId="3" xfId="20" applyFont="1" applyBorder="1" applyAlignment="1">
      <alignment horizontal="left"/>
    </xf>
    <xf numFmtId="0" fontId="3" fillId="0" borderId="4" xfId="20" applyFont="1" applyBorder="1" applyAlignment="1">
      <alignment horizontal="left"/>
    </xf>
    <xf numFmtId="0" fontId="3" fillId="0" borderId="5" xfId="20" applyFont="1" applyBorder="1" applyAlignment="1">
      <alignment horizontal="left"/>
    </xf>
    <xf numFmtId="0" fontId="3" fillId="0" borderId="3" xfId="20" applyFont="1" applyBorder="1" applyAlignment="1">
      <alignment horizontal="center"/>
    </xf>
    <xf numFmtId="0" fontId="3" fillId="0" borderId="4" xfId="20" applyFont="1" applyBorder="1" applyAlignment="1">
      <alignment horizontal="center"/>
    </xf>
    <xf numFmtId="0" fontId="3" fillId="0" borderId="5" xfId="20" applyFont="1" applyBorder="1" applyAlignment="1">
      <alignment horizontal="center"/>
    </xf>
    <xf numFmtId="0" fontId="4" fillId="0" borderId="3" xfId="20" applyFont="1" applyBorder="1" applyAlignment="1">
      <alignment horizontal="left"/>
    </xf>
    <xf numFmtId="0" fontId="4" fillId="0" borderId="4" xfId="20" applyFont="1" applyBorder="1" applyAlignment="1">
      <alignment horizontal="left"/>
    </xf>
    <xf numFmtId="0" fontId="4" fillId="0" borderId="5" xfId="20" applyFont="1" applyBorder="1" applyAlignment="1">
      <alignment horizontal="left"/>
    </xf>
    <xf numFmtId="0" fontId="22" fillId="0" borderId="3" xfId="20" applyFont="1" applyBorder="1" applyAlignment="1">
      <alignment horizontal="center"/>
    </xf>
    <xf numFmtId="0" fontId="22" fillId="0" borderId="4" xfId="20" applyFont="1" applyBorder="1" applyAlignment="1">
      <alignment horizontal="center"/>
    </xf>
    <xf numFmtId="0" fontId="22" fillId="0" borderId="5" xfId="20" applyFont="1" applyBorder="1" applyAlignment="1">
      <alignment horizontal="center"/>
    </xf>
    <xf numFmtId="0" fontId="15" fillId="0" borderId="3" xfId="20" applyFont="1" applyBorder="1" applyAlignment="1">
      <alignment horizontal="left"/>
    </xf>
    <xf numFmtId="0" fontId="15" fillId="0" borderId="4" xfId="20" applyFont="1" applyBorder="1" applyAlignment="1">
      <alignment horizontal="left"/>
    </xf>
    <xf numFmtId="0" fontId="15" fillId="0" borderId="5" xfId="20" applyFont="1" applyBorder="1" applyAlignment="1">
      <alignment horizontal="left"/>
    </xf>
    <xf numFmtId="0" fontId="23" fillId="0" borderId="3" xfId="20" applyFont="1" applyBorder="1" applyAlignment="1">
      <alignment horizontal="left"/>
    </xf>
    <xf numFmtId="0" fontId="23" fillId="0" borderId="4" xfId="20" applyFont="1" applyBorder="1" applyAlignment="1">
      <alignment horizontal="left"/>
    </xf>
    <xf numFmtId="0" fontId="23" fillId="0" borderId="5" xfId="20" applyFont="1" applyBorder="1" applyAlignment="1">
      <alignment horizontal="left"/>
    </xf>
    <xf numFmtId="0" fontId="12" fillId="0" borderId="6" xfId="20" applyFont="1" applyBorder="1" applyAlignment="1">
      <alignment horizontal="center"/>
    </xf>
    <xf numFmtId="0" fontId="12" fillId="0" borderId="4" xfId="20" applyFont="1" applyBorder="1" applyAlignment="1">
      <alignment horizontal="center"/>
    </xf>
    <xf numFmtId="0" fontId="12" fillId="0" borderId="5" xfId="20" applyFont="1" applyBorder="1" applyAlignment="1">
      <alignment horizontal="center"/>
    </xf>
    <xf numFmtId="0" fontId="12" fillId="0" borderId="6" xfId="20" applyNumberFormat="1" applyFont="1" applyBorder="1" applyAlignment="1">
      <alignment horizontal="center"/>
    </xf>
    <xf numFmtId="0" fontId="12" fillId="0" borderId="4" xfId="20" applyNumberFormat="1" applyFont="1" applyBorder="1" applyAlignment="1">
      <alignment horizontal="center"/>
    </xf>
    <xf numFmtId="0" fontId="12" fillId="0" borderId="5" xfId="20" applyNumberFormat="1" applyFont="1" applyBorder="1" applyAlignment="1">
      <alignment horizontal="center"/>
    </xf>
    <xf numFmtId="0" fontId="14" fillId="0" borderId="3" xfId="20" applyFont="1" applyBorder="1" applyAlignment="1">
      <alignment horizontal="center"/>
    </xf>
    <xf numFmtId="0" fontId="14" fillId="0" borderId="4" xfId="20" applyFont="1" applyBorder="1" applyAlignment="1">
      <alignment horizontal="center"/>
    </xf>
    <xf numFmtId="0" fontId="14" fillId="0" borderId="5" xfId="20" applyFont="1" applyBorder="1" applyAlignment="1">
      <alignment horizontal="center"/>
    </xf>
    <xf numFmtId="0" fontId="12" fillId="0" borderId="3" xfId="20" applyNumberFormat="1" applyFont="1" applyBorder="1" applyAlignment="1">
      <alignment horizontal="center"/>
    </xf>
    <xf numFmtId="0" fontId="9" fillId="3" borderId="3" xfId="20" applyFont="1" applyFill="1" applyBorder="1" applyAlignment="1">
      <alignment horizontal="center"/>
    </xf>
    <xf numFmtId="0" fontId="9" fillId="3" borderId="4" xfId="20" applyFont="1" applyFill="1" applyBorder="1" applyAlignment="1">
      <alignment horizontal="center"/>
    </xf>
    <xf numFmtId="0" fontId="9" fillId="3" borderId="5" xfId="20" applyFont="1" applyFill="1" applyBorder="1" applyAlignment="1">
      <alignment horizontal="center"/>
    </xf>
    <xf numFmtId="0" fontId="10" fillId="0" borderId="3" xfId="20" applyFont="1" applyBorder="1" applyAlignment="1">
      <alignment horizontal="center"/>
    </xf>
    <xf numFmtId="0" fontId="10" fillId="0" borderId="4" xfId="20" applyFont="1" applyBorder="1" applyAlignment="1">
      <alignment horizontal="center"/>
    </xf>
    <xf numFmtId="0" fontId="10" fillId="0" borderId="5" xfId="20" applyFont="1" applyBorder="1" applyAlignment="1">
      <alignment horizontal="center"/>
    </xf>
    <xf numFmtId="0" fontId="11" fillId="0" borderId="3" xfId="20" applyFont="1" applyBorder="1" applyAlignment="1">
      <alignment horizontal="center"/>
    </xf>
    <xf numFmtId="0" fontId="11" fillId="0" borderId="4" xfId="20" applyFont="1" applyBorder="1" applyAlignment="1">
      <alignment horizontal="center"/>
    </xf>
    <xf numFmtId="0" fontId="11" fillId="0" borderId="5" xfId="20" applyFont="1" applyBorder="1" applyAlignment="1">
      <alignment horizontal="center"/>
    </xf>
    <xf numFmtId="0" fontId="0" fillId="0" borderId="3" xfId="20" applyFont="1" applyBorder="1" applyAlignment="1">
      <alignment horizontal="center"/>
    </xf>
    <xf numFmtId="0" fontId="0" fillId="0" borderId="4" xfId="20" applyFont="1" applyBorder="1" applyAlignment="1">
      <alignment horizontal="center"/>
    </xf>
    <xf numFmtId="0" fontId="0" fillId="0" borderId="5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</xdr:colOff>
      <xdr:row>77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adowpanther.net/" TargetMode="External" /><Relationship Id="rId2" Type="http://schemas.openxmlformats.org/officeDocument/2006/relationships/hyperlink" Target="https://shadowpanther.net/" TargetMode="External" /><Relationship Id="rId3" Type="http://schemas.openxmlformats.org/officeDocument/2006/relationships/hyperlink" Target="https://shadowpanther.net/starterweapons.htm" TargetMode="External" /><Relationship Id="rId4" Type="http://schemas.openxmlformats.org/officeDocument/2006/relationships/hyperlink" Target="https://shadowpanther.net/weapons-pvp.htm" TargetMode="External" /><Relationship Id="rId5" Type="http://schemas.openxmlformats.org/officeDocument/2006/relationships/hyperlink" Target="https://shadowpanther.net/weapons-pve.htm" TargetMode="External" /><Relationship Id="rId6" Type="http://schemas.openxmlformats.org/officeDocument/2006/relationships/hyperlink" Target="https://shadowpanther.net/axes.htm" TargetMode="External" /><Relationship Id="rId7" Type="http://schemas.openxmlformats.org/officeDocument/2006/relationships/hyperlink" Target="https://shadowpanther.net/daggers.htm" TargetMode="External" /><Relationship Id="rId8" Type="http://schemas.openxmlformats.org/officeDocument/2006/relationships/hyperlink" Target="https://shadowpanther.net/fists.htm" TargetMode="External" /><Relationship Id="rId9" Type="http://schemas.openxmlformats.org/officeDocument/2006/relationships/hyperlink" Target="https://shadowpanther.net/maces.htm" TargetMode="External" /><Relationship Id="rId10" Type="http://schemas.openxmlformats.org/officeDocument/2006/relationships/hyperlink" Target="https://shadowpanther.net/swords.htm" TargetMode="External" /><Relationship Id="rId11" Type="http://schemas.openxmlformats.org/officeDocument/2006/relationships/hyperlink" Target="https://shadowpanther.net/northrend.htm" TargetMode="External" /><Relationship Id="rId12" Type="http://schemas.openxmlformats.org/officeDocument/2006/relationships/hyperlink" Target="https://www.wowhead.com/wotlk/item=50737" TargetMode="External" /><Relationship Id="rId13" Type="http://schemas.openxmlformats.org/officeDocument/2006/relationships/hyperlink" Target="https://www.wowhead.com/wotlk/item=50012" TargetMode="External" /><Relationship Id="rId14" Type="http://schemas.openxmlformats.org/officeDocument/2006/relationships/hyperlink" Target="https://www.wowhead.com/wotlk/item=51916" TargetMode="External" /><Relationship Id="rId15" Type="http://schemas.openxmlformats.org/officeDocument/2006/relationships/hyperlink" Target="https://www.wowhead.com/wotlk/item=51516" TargetMode="External" /><Relationship Id="rId16" Type="http://schemas.openxmlformats.org/officeDocument/2006/relationships/hyperlink" Target="https://www.wowhead.com/wotlk/item=47475" TargetMode="External" /><Relationship Id="rId17" Type="http://schemas.openxmlformats.org/officeDocument/2006/relationships/hyperlink" Target="https://www.wowhead.com/wotlk/item=47156" TargetMode="External" /><Relationship Id="rId18" Type="http://schemas.openxmlformats.org/officeDocument/2006/relationships/hyperlink" Target="https://www.wowhead.com/wotlk/item=50787" TargetMode="External" /><Relationship Id="rId19" Type="http://schemas.openxmlformats.org/officeDocument/2006/relationships/hyperlink" Target="https://www.wowhead.com/wotlk/item=51515" TargetMode="External" /><Relationship Id="rId20" Type="http://schemas.openxmlformats.org/officeDocument/2006/relationships/hyperlink" Target="https://www.wowhead.com/wotlk/item=48043" TargetMode="External" /><Relationship Id="rId21" Type="http://schemas.openxmlformats.org/officeDocument/2006/relationships/hyperlink" Target="https://www.wowhead.com/wotlk/item=47966" TargetMode="External" /><Relationship Id="rId22" Type="http://schemas.openxmlformats.org/officeDocument/2006/relationships/hyperlink" Target="https://www.wowhead.com/wotlk/item=47314" TargetMode="External" /><Relationship Id="rId23" Type="http://schemas.openxmlformats.org/officeDocument/2006/relationships/hyperlink" Target="https://www.wowhead.com/wotlk/item=47148" TargetMode="External" /><Relationship Id="rId24" Type="http://schemas.openxmlformats.org/officeDocument/2006/relationships/hyperlink" Target="https://www.wowhead.com/wotlk/item=48507" TargetMode="External" /><Relationship Id="rId25" Type="http://schemas.openxmlformats.org/officeDocument/2006/relationships/hyperlink" Target="https://www.wowhead.com/wotlk/item=50191" TargetMode="External" /><Relationship Id="rId26" Type="http://schemas.openxmlformats.org/officeDocument/2006/relationships/hyperlink" Target="https://www.wowhead.com/wotlk/item=49500" TargetMode="External" /><Relationship Id="rId27" Type="http://schemas.openxmlformats.org/officeDocument/2006/relationships/hyperlink" Target="https://www.wowhead.com/wotlk/item=47898" TargetMode="External" /><Relationship Id="rId28" Type="http://schemas.openxmlformats.org/officeDocument/2006/relationships/hyperlink" Target="https://www.wowhead.com/wotlk/item=47808" TargetMode="External" /><Relationship Id="rId29" Type="http://schemas.openxmlformats.org/officeDocument/2006/relationships/hyperlink" Target="https://www.wowhead.com/wotlk/item=42210" TargetMode="External" /><Relationship Id="rId30" Type="http://schemas.openxmlformats.org/officeDocument/2006/relationships/hyperlink" Target="https://www.wowhead.com/wotlk/item=49297" TargetMode="External" /><Relationship Id="rId31" Type="http://schemas.openxmlformats.org/officeDocument/2006/relationships/hyperlink" Target="https://www.wowhead.com/wotlk/item=49840" TargetMode="External" /><Relationship Id="rId32" Type="http://schemas.openxmlformats.org/officeDocument/2006/relationships/hyperlink" Target="https://www.wowhead.com/wotlk/item=37871" TargetMode="External" /><Relationship Id="rId33" Type="http://schemas.openxmlformats.org/officeDocument/2006/relationships/hyperlink" Target="https://www.wowhead.com/wotlk/item=44192" TargetMode="External" /><Relationship Id="rId34" Type="http://schemas.openxmlformats.org/officeDocument/2006/relationships/hyperlink" Target="https://www.wowhead.com/wotlk/item=34996" TargetMode="External" /><Relationship Id="rId35" Type="http://schemas.openxmlformats.org/officeDocument/2006/relationships/hyperlink" Target="https://www.wowhead.com/wotlk/item=43875" TargetMode="External" /><Relationship Id="rId36" Type="http://schemas.openxmlformats.org/officeDocument/2006/relationships/hyperlink" Target="https://www.wowhead.com/wotlk/item=44735" TargetMode="External" /><Relationship Id="rId37" Type="http://schemas.openxmlformats.org/officeDocument/2006/relationships/hyperlink" Target="https://www.wowhead.com/wotlk/item=50654" TargetMode="External" /><Relationship Id="rId38" Type="http://schemas.openxmlformats.org/officeDocument/2006/relationships/hyperlink" Target="https://www.wowhead.com/wotlk/item=51938" TargetMode="External" /><Relationship Id="rId39" Type="http://schemas.openxmlformats.org/officeDocument/2006/relationships/hyperlink" Target="https://www.wowhead.com/wotlk/item=50411" TargetMode="External" /><Relationship Id="rId40" Type="http://schemas.openxmlformats.org/officeDocument/2006/relationships/hyperlink" Target="https://www.wowhead.com/wotlk/item=47427" TargetMode="External" /><Relationship Id="rId41" Type="http://schemas.openxmlformats.org/officeDocument/2006/relationships/hyperlink" Target="https://www.wowhead.com/wotlk/item=47001" TargetMode="External" /><Relationship Id="rId42" Type="http://schemas.openxmlformats.org/officeDocument/2006/relationships/hyperlink" Target="https://www.wowhead.com/wotlk/item=51440" TargetMode="External" /><Relationship Id="rId43" Type="http://schemas.openxmlformats.org/officeDocument/2006/relationships/hyperlink" Target="https://www.wowhead.com/wotlk/item=50759" TargetMode="External" /><Relationship Id="rId44" Type="http://schemas.openxmlformats.org/officeDocument/2006/relationships/hyperlink" Target="https://www.wowhead.com/wotlk/item=47266" TargetMode="External" /><Relationship Id="rId45" Type="http://schemas.openxmlformats.org/officeDocument/2006/relationships/hyperlink" Target="https://www.wowhead.com/wotlk/item=46996" TargetMode="External" /><Relationship Id="rId46" Type="http://schemas.openxmlformats.org/officeDocument/2006/relationships/hyperlink" Target="https://www.wowhead.com/wotlk/item=51439" TargetMode="External" /><Relationship Id="rId47" Type="http://schemas.openxmlformats.org/officeDocument/2006/relationships/hyperlink" Target="https://www.wowhead.com/wotlk/item=48426" TargetMode="External" /><Relationship Id="rId48" Type="http://schemas.openxmlformats.org/officeDocument/2006/relationships/hyperlink" Target="https://www.wowhead.com/wotlk/item=42229" TargetMode="External" /><Relationship Id="rId49" Type="http://schemas.openxmlformats.org/officeDocument/2006/relationships/hyperlink" Target="https://www.wowhead.com/wotlk/item=42228" TargetMode="External" /><Relationship Id="rId50" Type="http://schemas.openxmlformats.org/officeDocument/2006/relationships/hyperlink" Target="https://www.wowhead.com/wotlk/item=40402" TargetMode="External" /><Relationship Id="rId51" Type="http://schemas.openxmlformats.org/officeDocument/2006/relationships/hyperlink" Target="https://www.wowhead.com/wotlk/item=35017" TargetMode="External" /><Relationship Id="rId52" Type="http://schemas.openxmlformats.org/officeDocument/2006/relationships/hyperlink" Target="https://www.wowhead.com/wotlk/item=43898" TargetMode="External" /><Relationship Id="rId53" Type="http://schemas.openxmlformats.org/officeDocument/2006/relationships/hyperlink" Target="https://www.wowhead.com/wotlk/item=45204" TargetMode="External" /><Relationship Id="rId54" Type="http://schemas.openxmlformats.org/officeDocument/2006/relationships/hyperlink" Target="https://www.wowhead.com/wotlk/item=45076" TargetMode="External" /><Relationship Id="rId55" Type="http://schemas.openxmlformats.org/officeDocument/2006/relationships/hyperlink" Target="https://shadowpanther.net/aep.htm" TargetMode="External" /><Relationship Id="rId56" Type="http://schemas.openxmlformats.org/officeDocument/2006/relationships/hyperlink" Target="https://www.wowhead.com/wotlk/item=45957" TargetMode="External" /><Relationship Id="rId57" Type="http://schemas.openxmlformats.org/officeDocument/2006/relationships/hyperlink" Target="https://www.wowhead.com/wotlk/item=42209" TargetMode="External" /><Relationship Id="rId58" Type="http://schemas.openxmlformats.org/officeDocument/2006/relationships/hyperlink" Target="https://www.wowhead.com/wotlk/item=46031" TargetMode="External" /><Relationship Id="rId59" Type="http://schemas.openxmlformats.org/officeDocument/2006/relationships/hyperlink" Target="https://www.wowhead.com/wotlk/item=45961" TargetMode="External" /><Relationship Id="rId6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="120" zoomScaleNormal="120" workbookViewId="0" topLeftCell="A1">
      <selection activeCell="A2" sqref="A2:AF2"/>
    </sheetView>
  </sheetViews>
  <sheetFormatPr defaultColWidth="9.140625" defaultRowHeight="12.75"/>
  <cols>
    <col min="1" max="1" width="31.00390625" style="2" customWidth="1"/>
    <col min="2" max="2" width="4.421875" style="3" customWidth="1"/>
    <col min="3" max="3" width="5.421875" style="4" customWidth="1"/>
    <col min="4" max="4" width="5.7109375" style="5" customWidth="1"/>
    <col min="5" max="5" width="4.140625" style="5" customWidth="1"/>
    <col min="6" max="6" width="18.140625" style="5" customWidth="1"/>
    <col min="7" max="8" width="2.140625" style="5" customWidth="1"/>
    <col min="9" max="9" width="3.00390625" style="6" customWidth="1"/>
    <col min="10" max="10" width="3.57421875" style="6" customWidth="1"/>
    <col min="11" max="11" width="2.28125" style="6" customWidth="1"/>
    <col min="12" max="12" width="3.140625" style="6" customWidth="1"/>
    <col min="13" max="13" width="3.00390625" style="6" customWidth="1"/>
    <col min="14" max="14" width="3.28125" style="6" customWidth="1"/>
    <col min="15" max="15" width="3.57421875" style="6" customWidth="1"/>
    <col min="16" max="16" width="2.7109375" style="6" customWidth="1"/>
    <col min="17" max="17" width="3.28125" style="6" customWidth="1"/>
    <col min="18" max="18" width="4.140625" style="6" customWidth="1"/>
    <col min="19" max="19" width="3.57421875" style="6" customWidth="1"/>
    <col min="20" max="20" width="3.7109375" style="6" customWidth="1"/>
    <col min="21" max="21" width="3.57421875" style="6" customWidth="1"/>
    <col min="22" max="22" width="3.7109375" style="6" customWidth="1"/>
    <col min="23" max="23" width="4.8515625" style="6" customWidth="1"/>
    <col min="24" max="24" width="3.57421875" style="6" customWidth="1"/>
    <col min="25" max="26" width="3.8515625" style="6" customWidth="1"/>
    <col min="27" max="27" width="2.421875" style="7" customWidth="1"/>
    <col min="28" max="28" width="2.421875" style="8" customWidth="1"/>
    <col min="29" max="29" width="2.421875" style="9" customWidth="1"/>
    <col min="30" max="31" width="3.8515625" style="6" customWidth="1"/>
    <col min="32" max="32" width="10.8515625" style="10" customWidth="1"/>
    <col min="33" max="16384" width="9.140625" style="1" customWidth="1"/>
  </cols>
  <sheetData>
    <row r="1" spans="1:32" ht="15.7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9"/>
    </row>
    <row r="2" spans="1:32" ht="15.75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2"/>
    </row>
    <row r="3" spans="1:32" ht="12.75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</row>
    <row r="4" spans="1:32" ht="12.75">
      <c r="A4" s="96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8"/>
    </row>
    <row r="5" spans="1:32" ht="12">
      <c r="A5" s="11" t="s">
        <v>4</v>
      </c>
      <c r="B5" s="86" t="s">
        <v>5</v>
      </c>
      <c r="C5" s="81"/>
      <c r="D5" s="82"/>
      <c r="E5" s="77" t="s">
        <v>6</v>
      </c>
      <c r="F5" s="79"/>
      <c r="G5" s="77" t="s">
        <v>7</v>
      </c>
      <c r="H5" s="78"/>
      <c r="I5" s="78"/>
      <c r="J5" s="79"/>
      <c r="K5" s="77" t="s">
        <v>8</v>
      </c>
      <c r="L5" s="78"/>
      <c r="M5" s="78"/>
      <c r="N5" s="78"/>
      <c r="O5" s="78"/>
      <c r="P5" s="79"/>
      <c r="Q5" s="77" t="s">
        <v>9</v>
      </c>
      <c r="R5" s="78"/>
      <c r="S5" s="78"/>
      <c r="T5" s="78"/>
      <c r="U5" s="78"/>
      <c r="V5" s="79"/>
      <c r="W5" s="77" t="s">
        <v>10</v>
      </c>
      <c r="X5" s="78"/>
      <c r="Y5" s="78"/>
      <c r="Z5" s="78"/>
      <c r="AA5" s="78"/>
      <c r="AB5" s="79"/>
      <c r="AC5" s="80" t="s">
        <v>11</v>
      </c>
      <c r="AD5" s="81"/>
      <c r="AE5" s="81"/>
      <c r="AF5" s="82"/>
    </row>
    <row r="6" spans="1:32" s="12" customFormat="1" ht="12.75">
      <c r="A6" s="83" t="s">
        <v>12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/>
    </row>
    <row r="7" spans="1:32" ht="11.25">
      <c r="A7" s="13"/>
      <c r="B7" s="14"/>
      <c r="C7" s="15"/>
      <c r="D7" s="16"/>
      <c r="E7" s="16"/>
      <c r="F7" s="17" t="s">
        <v>13</v>
      </c>
      <c r="G7" s="18" t="s">
        <v>14</v>
      </c>
      <c r="H7" s="18"/>
      <c r="I7" s="19"/>
      <c r="J7" s="19"/>
      <c r="K7" s="18"/>
      <c r="L7" s="19">
        <v>-20</v>
      </c>
      <c r="M7" s="20">
        <v>0.7</v>
      </c>
      <c r="N7" s="19">
        <v>1</v>
      </c>
      <c r="O7" s="20">
        <v>0.6</v>
      </c>
      <c r="P7" s="20">
        <v>0.5</v>
      </c>
      <c r="Q7" s="20">
        <v>0.54</v>
      </c>
      <c r="R7" s="20">
        <v>0.7</v>
      </c>
      <c r="S7" s="20">
        <v>0.55</v>
      </c>
      <c r="T7" s="20">
        <v>0.5</v>
      </c>
      <c r="U7" s="20">
        <v>0.5</v>
      </c>
      <c r="V7" s="20">
        <v>1.1</v>
      </c>
      <c r="W7" s="19">
        <v>0.5</v>
      </c>
      <c r="X7" s="19"/>
      <c r="Y7" s="19"/>
      <c r="Z7" s="19">
        <v>1</v>
      </c>
      <c r="AA7" s="21">
        <v>28</v>
      </c>
      <c r="AB7" s="22">
        <v>28</v>
      </c>
      <c r="AC7" s="23">
        <v>25</v>
      </c>
      <c r="AD7" s="19">
        <v>1</v>
      </c>
      <c r="AE7" s="19">
        <v>1</v>
      </c>
      <c r="AF7" s="24"/>
    </row>
    <row r="8" spans="1:32" ht="11.25">
      <c r="A8" s="25"/>
      <c r="B8" s="26"/>
      <c r="C8" s="27"/>
      <c r="D8" s="26"/>
      <c r="E8" s="26"/>
      <c r="F8" s="17" t="s">
        <v>15</v>
      </c>
      <c r="G8" s="18" t="s">
        <v>14</v>
      </c>
      <c r="H8" s="18"/>
      <c r="I8" s="19"/>
      <c r="J8" s="19"/>
      <c r="K8" s="18"/>
      <c r="L8" s="19">
        <v>-9</v>
      </c>
      <c r="M8" s="20">
        <v>0.7</v>
      </c>
      <c r="N8" s="19">
        <v>1</v>
      </c>
      <c r="O8" s="20">
        <v>0.6</v>
      </c>
      <c r="P8" s="20">
        <v>0.5</v>
      </c>
      <c r="Q8" s="20">
        <v>0.54</v>
      </c>
      <c r="R8" s="20">
        <v>0.7</v>
      </c>
      <c r="S8" s="20">
        <v>0.55</v>
      </c>
      <c r="T8" s="20">
        <v>0.5</v>
      </c>
      <c r="U8" s="20">
        <v>0.5</v>
      </c>
      <c r="V8" s="20">
        <v>1.1</v>
      </c>
      <c r="W8" s="19">
        <v>0</v>
      </c>
      <c r="X8" s="19"/>
      <c r="Y8" s="19"/>
      <c r="Z8" s="19">
        <v>1</v>
      </c>
      <c r="AA8" s="21">
        <v>28</v>
      </c>
      <c r="AB8" s="22">
        <v>28</v>
      </c>
      <c r="AC8" s="23">
        <v>25</v>
      </c>
      <c r="AD8" s="19">
        <v>1</v>
      </c>
      <c r="AE8" s="19">
        <v>1</v>
      </c>
      <c r="AF8" s="24"/>
    </row>
    <row r="9" spans="1:32" ht="11.25">
      <c r="A9" s="25"/>
      <c r="B9" s="26"/>
      <c r="C9" s="27"/>
      <c r="D9" s="26"/>
      <c r="E9" s="26"/>
      <c r="F9" s="17" t="s">
        <v>16</v>
      </c>
      <c r="G9" s="18" t="s">
        <v>14</v>
      </c>
      <c r="H9" s="18"/>
      <c r="I9" s="19"/>
      <c r="J9" s="19"/>
      <c r="K9" s="18"/>
      <c r="L9" s="19">
        <v>8</v>
      </c>
      <c r="M9" s="20">
        <v>0.7</v>
      </c>
      <c r="N9" s="19">
        <v>1</v>
      </c>
      <c r="O9" s="20">
        <v>0.6</v>
      </c>
      <c r="P9" s="20">
        <v>0.5</v>
      </c>
      <c r="Q9" s="20">
        <v>0.54</v>
      </c>
      <c r="R9" s="20">
        <v>0.7</v>
      </c>
      <c r="S9" s="20">
        <v>0.55</v>
      </c>
      <c r="T9" s="20">
        <v>0.5</v>
      </c>
      <c r="U9" s="20">
        <v>0.5</v>
      </c>
      <c r="V9" s="20">
        <v>1.1</v>
      </c>
      <c r="W9" s="19">
        <v>1.4</v>
      </c>
      <c r="X9" s="19"/>
      <c r="Y9" s="19"/>
      <c r="Z9" s="19">
        <v>0</v>
      </c>
      <c r="AA9" s="21">
        <v>28</v>
      </c>
      <c r="AB9" s="22">
        <v>28</v>
      </c>
      <c r="AC9" s="23">
        <v>25</v>
      </c>
      <c r="AD9" s="19">
        <v>1</v>
      </c>
      <c r="AE9" s="19">
        <v>1</v>
      </c>
      <c r="AF9" s="24"/>
    </row>
    <row r="10" spans="1:32" ht="11.25">
      <c r="A10" s="25"/>
      <c r="B10" s="26"/>
      <c r="C10" s="27"/>
      <c r="D10" s="26"/>
      <c r="E10" s="26"/>
      <c r="F10" s="17" t="s">
        <v>17</v>
      </c>
      <c r="G10" s="18" t="s">
        <v>14</v>
      </c>
      <c r="H10" s="18"/>
      <c r="I10" s="19"/>
      <c r="J10" s="19"/>
      <c r="K10" s="18"/>
      <c r="L10" s="19">
        <v>5</v>
      </c>
      <c r="M10" s="20">
        <v>0.59</v>
      </c>
      <c r="N10" s="19">
        <v>1</v>
      </c>
      <c r="O10" s="20">
        <v>0.01</v>
      </c>
      <c r="P10" s="20">
        <v>0.87</v>
      </c>
      <c r="Q10" s="20">
        <v>0.85</v>
      </c>
      <c r="R10" s="20">
        <v>0.53</v>
      </c>
      <c r="S10" s="20">
        <v>1.15</v>
      </c>
      <c r="T10" s="20">
        <v>0.97</v>
      </c>
      <c r="U10" s="20">
        <v>0.59</v>
      </c>
      <c r="V10" s="28">
        <v>0.001</v>
      </c>
      <c r="W10" s="19">
        <v>1.85</v>
      </c>
      <c r="X10" s="19"/>
      <c r="Y10" s="19"/>
      <c r="Z10" s="19">
        <v>0</v>
      </c>
      <c r="AA10" s="21">
        <v>21</v>
      </c>
      <c r="AB10" s="22">
        <v>21</v>
      </c>
      <c r="AC10" s="23">
        <v>20</v>
      </c>
      <c r="AD10" s="19">
        <v>1</v>
      </c>
      <c r="AE10" s="19">
        <v>1</v>
      </c>
      <c r="AF10" s="24"/>
    </row>
    <row r="11" spans="1:32" ht="11.25">
      <c r="A11" s="29" t="s">
        <v>18</v>
      </c>
      <c r="B11" s="26"/>
      <c r="C11" s="27"/>
      <c r="D11" s="26"/>
      <c r="E11" s="26"/>
      <c r="F11" s="17" t="s">
        <v>19</v>
      </c>
      <c r="G11" s="18" t="s">
        <v>14</v>
      </c>
      <c r="H11" s="18"/>
      <c r="I11" s="19"/>
      <c r="J11" s="19"/>
      <c r="K11" s="18"/>
      <c r="L11" s="19">
        <v>50</v>
      </c>
      <c r="M11" s="20">
        <v>0.59</v>
      </c>
      <c r="N11" s="19">
        <v>1</v>
      </c>
      <c r="O11" s="20">
        <v>0.01</v>
      </c>
      <c r="P11" s="20">
        <v>0.87</v>
      </c>
      <c r="Q11" s="20">
        <v>0.85</v>
      </c>
      <c r="R11" s="20">
        <v>0.53</v>
      </c>
      <c r="S11" s="20">
        <v>1.15</v>
      </c>
      <c r="T11" s="20">
        <v>0.97</v>
      </c>
      <c r="U11" s="20">
        <v>0.59</v>
      </c>
      <c r="V11" s="28">
        <v>0.001</v>
      </c>
      <c r="W11" s="19">
        <v>1.3</v>
      </c>
      <c r="X11" s="19"/>
      <c r="Y11" s="19"/>
      <c r="Z11" s="19">
        <v>0</v>
      </c>
      <c r="AA11" s="21">
        <v>21</v>
      </c>
      <c r="AB11" s="22">
        <v>21</v>
      </c>
      <c r="AC11" s="23">
        <v>20</v>
      </c>
      <c r="AD11" s="19">
        <v>1</v>
      </c>
      <c r="AE11" s="19">
        <v>1</v>
      </c>
      <c r="AF11" s="24"/>
    </row>
    <row r="12" spans="1:32" ht="11.25">
      <c r="A12" s="30">
        <f ca="1">NOW()</f>
        <v>45107.92611412037</v>
      </c>
      <c r="B12" s="26"/>
      <c r="C12" s="27"/>
      <c r="D12" s="26"/>
      <c r="E12" s="26"/>
      <c r="F12" s="17" t="s">
        <v>20</v>
      </c>
      <c r="G12" s="18" t="s">
        <v>14</v>
      </c>
      <c r="H12" s="18"/>
      <c r="I12" s="19"/>
      <c r="J12" s="19"/>
      <c r="K12" s="18"/>
      <c r="L12" s="19">
        <v>-20</v>
      </c>
      <c r="M12" s="20">
        <v>0.56</v>
      </c>
      <c r="N12" s="19">
        <v>1</v>
      </c>
      <c r="O12" s="20">
        <v>0.01</v>
      </c>
      <c r="P12" s="20">
        <v>0.89</v>
      </c>
      <c r="Q12" s="20">
        <v>0.89</v>
      </c>
      <c r="R12" s="20">
        <v>0.51</v>
      </c>
      <c r="S12" s="20">
        <v>1.05</v>
      </c>
      <c r="T12" s="20">
        <v>0.94</v>
      </c>
      <c r="U12" s="20">
        <v>0.89</v>
      </c>
      <c r="V12" s="28">
        <v>0.001</v>
      </c>
      <c r="W12" s="19">
        <v>2.85</v>
      </c>
      <c r="X12" s="19"/>
      <c r="Y12" s="19"/>
      <c r="Z12" s="19">
        <v>0</v>
      </c>
      <c r="AA12" s="21">
        <v>20</v>
      </c>
      <c r="AB12" s="22">
        <v>20</v>
      </c>
      <c r="AC12" s="23">
        <v>20</v>
      </c>
      <c r="AD12" s="19">
        <v>1</v>
      </c>
      <c r="AE12" s="19">
        <v>1</v>
      </c>
      <c r="AF12" s="24"/>
    </row>
    <row r="13" spans="1:32" ht="12">
      <c r="A13" s="31" t="s">
        <v>21</v>
      </c>
      <c r="B13" s="26"/>
      <c r="C13" s="27"/>
      <c r="D13" s="26"/>
      <c r="E13" s="26"/>
      <c r="F13" s="17" t="s">
        <v>22</v>
      </c>
      <c r="G13" s="18" t="s">
        <v>14</v>
      </c>
      <c r="H13" s="18"/>
      <c r="I13" s="19"/>
      <c r="J13" s="19"/>
      <c r="K13" s="18"/>
      <c r="L13" s="19">
        <v>65</v>
      </c>
      <c r="M13" s="20">
        <v>0.56</v>
      </c>
      <c r="N13" s="19">
        <v>1</v>
      </c>
      <c r="O13" s="20">
        <v>0.01</v>
      </c>
      <c r="P13" s="20">
        <v>0.89</v>
      </c>
      <c r="Q13" s="20">
        <v>0.89</v>
      </c>
      <c r="R13" s="20">
        <v>0.51</v>
      </c>
      <c r="S13" s="20">
        <v>1.05</v>
      </c>
      <c r="T13" s="20">
        <v>0.94</v>
      </c>
      <c r="U13" s="20">
        <v>0.89</v>
      </c>
      <c r="V13" s="28">
        <v>0.001</v>
      </c>
      <c r="W13" s="19">
        <v>1.3</v>
      </c>
      <c r="X13" s="19"/>
      <c r="Y13" s="19"/>
      <c r="Z13" s="19">
        <v>0</v>
      </c>
      <c r="AA13" s="21">
        <v>20</v>
      </c>
      <c r="AB13" s="22">
        <v>20</v>
      </c>
      <c r="AC13" s="23">
        <v>20</v>
      </c>
      <c r="AD13" s="19">
        <v>1</v>
      </c>
      <c r="AE13" s="19">
        <v>1</v>
      </c>
      <c r="AF13" s="24"/>
    </row>
    <row r="14" spans="1:32" ht="12.75">
      <c r="A14" s="68" t="s">
        <v>23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70"/>
    </row>
    <row r="15" spans="1:32" s="6" customFormat="1" ht="11.25">
      <c r="A15" s="32" t="s">
        <v>24</v>
      </c>
      <c r="B15" s="33" t="s">
        <v>25</v>
      </c>
      <c r="C15" s="34" t="s">
        <v>26</v>
      </c>
      <c r="D15" s="35" t="s">
        <v>27</v>
      </c>
      <c r="E15" s="35" t="s">
        <v>28</v>
      </c>
      <c r="F15" s="35" t="s">
        <v>29</v>
      </c>
      <c r="G15" s="35" t="s">
        <v>30</v>
      </c>
      <c r="H15" s="35" t="s">
        <v>31</v>
      </c>
      <c r="I15" s="36" t="s">
        <v>32</v>
      </c>
      <c r="J15" s="36" t="s">
        <v>33</v>
      </c>
      <c r="K15" s="36" t="s">
        <v>34</v>
      </c>
      <c r="L15" s="36" t="s">
        <v>35</v>
      </c>
      <c r="M15" s="36" t="s">
        <v>36</v>
      </c>
      <c r="N15" s="36" t="s">
        <v>37</v>
      </c>
      <c r="O15" s="36" t="s">
        <v>38</v>
      </c>
      <c r="P15" s="37" t="s">
        <v>39</v>
      </c>
      <c r="Q15" s="37" t="s">
        <v>40</v>
      </c>
      <c r="R15" s="36" t="s">
        <v>41</v>
      </c>
      <c r="S15" s="36" t="s">
        <v>42</v>
      </c>
      <c r="T15" s="36" t="s">
        <v>43</v>
      </c>
      <c r="U15" s="36" t="s">
        <v>44</v>
      </c>
      <c r="V15" s="37" t="s">
        <v>45</v>
      </c>
      <c r="W15" s="38" t="s">
        <v>46</v>
      </c>
      <c r="X15" s="36" t="s">
        <v>47</v>
      </c>
      <c r="Y15" s="36" t="s">
        <v>48</v>
      </c>
      <c r="Z15" s="36" t="s">
        <v>49</v>
      </c>
      <c r="AA15" s="39" t="s">
        <v>50</v>
      </c>
      <c r="AB15" s="40" t="s">
        <v>51</v>
      </c>
      <c r="AC15" s="41" t="s">
        <v>52</v>
      </c>
      <c r="AD15" s="36" t="s">
        <v>53</v>
      </c>
      <c r="AE15" s="36" t="s">
        <v>54</v>
      </c>
      <c r="AF15" s="42" t="s">
        <v>55</v>
      </c>
    </row>
    <row r="16" spans="1:32" s="6" customFormat="1" ht="11.25">
      <c r="A16" s="43" t="s">
        <v>56</v>
      </c>
      <c r="B16" s="44">
        <f aca="true" t="shared" si="0" ref="B16:B43">((2.5-L16)*10*$L$7)+(M16*$M$7)+(N16*$N$7)+(O16*$O$7)+(P16*$P$7)+(Q16*$Q$7)+(R16*$R$7)+(S16*$S$7)+(T16*$T$7)+(U16*$U$7)+(V16*$V$7)+(W16*$W$7)+(Z16*$Z$7)+(AA16*$AA$7)+(AB16*$AB$7)+(AC16*$AC$7)+(AD16*$AD$7)</f>
        <v>1127.4476923076923</v>
      </c>
      <c r="C16" s="45">
        <f aca="true" t="shared" si="1" ref="C16:C43">((2.5-L16)*10*$L$12)+(M16*$M$12)+(N16*$N$12)+(O16*$O$12)+(P16*$P$12)+(Q16*$Q$12)+(R16*$R$12)+(S16*$S$12)+(T16*$T$12)+(U16*$U$12)+(V16*$V$12)+(W16*$W$12)+(Z16*$Z$12)+(AA16*$AA$12)+(AB16*$AB$12)+(AC16*$AC$12)+(AE16*$AE$12)</f>
        <v>1026.4038461538462</v>
      </c>
      <c r="D16" s="46" t="s">
        <v>57</v>
      </c>
      <c r="E16" s="47">
        <v>0.16</v>
      </c>
      <c r="F16" s="46" t="s">
        <v>58</v>
      </c>
      <c r="G16" s="46" t="s">
        <v>59</v>
      </c>
      <c r="H16" s="48" t="s">
        <v>60</v>
      </c>
      <c r="I16" s="49">
        <v>80</v>
      </c>
      <c r="J16" s="48">
        <v>284</v>
      </c>
      <c r="K16" s="49" t="s">
        <v>61</v>
      </c>
      <c r="L16" s="50">
        <v>2.6</v>
      </c>
      <c r="M16" s="51"/>
      <c r="N16" s="52">
        <v>88</v>
      </c>
      <c r="O16" s="51">
        <v>84</v>
      </c>
      <c r="P16" s="49"/>
      <c r="Q16" s="51">
        <v>56</v>
      </c>
      <c r="R16" s="51">
        <v>95</v>
      </c>
      <c r="S16" s="51"/>
      <c r="T16" s="51">
        <v>48</v>
      </c>
      <c r="U16" s="51"/>
      <c r="V16" s="49"/>
      <c r="W16" s="50">
        <f aca="true" t="shared" si="2" ref="W16:W43">(Z16/L16)</f>
        <v>264.6153846153846</v>
      </c>
      <c r="X16" s="49">
        <v>481</v>
      </c>
      <c r="Y16" s="49">
        <v>895</v>
      </c>
      <c r="Z16" s="51">
        <f aca="true" t="shared" si="3" ref="Z16:Z43">AVERAGE(X16:Y16)</f>
        <v>688</v>
      </c>
      <c r="AA16" s="53"/>
      <c r="AB16" s="54">
        <v>1</v>
      </c>
      <c r="AC16" s="55"/>
      <c r="AD16" s="51"/>
      <c r="AE16" s="51"/>
      <c r="AF16" s="56"/>
    </row>
    <row r="17" spans="1:32" s="6" customFormat="1" ht="11.25">
      <c r="A17" s="43" t="s">
        <v>62</v>
      </c>
      <c r="B17" s="44">
        <f t="shared" si="0"/>
        <v>1000.2753846153846</v>
      </c>
      <c r="C17" s="45">
        <f t="shared" si="1"/>
        <v>916.7076923076922</v>
      </c>
      <c r="D17" s="46" t="s">
        <v>63</v>
      </c>
      <c r="E17" s="47">
        <v>0.2</v>
      </c>
      <c r="F17" s="46" t="s">
        <v>64</v>
      </c>
      <c r="G17" s="46" t="s">
        <v>59</v>
      </c>
      <c r="H17" s="48" t="s">
        <v>60</v>
      </c>
      <c r="I17" s="49">
        <v>80</v>
      </c>
      <c r="J17" s="48">
        <v>271</v>
      </c>
      <c r="K17" s="49" t="s">
        <v>61</v>
      </c>
      <c r="L17" s="50">
        <v>2.6</v>
      </c>
      <c r="M17" s="51"/>
      <c r="N17" s="51">
        <v>74</v>
      </c>
      <c r="O17" s="51">
        <v>74</v>
      </c>
      <c r="P17" s="49"/>
      <c r="Q17" s="51">
        <v>49</v>
      </c>
      <c r="R17" s="51">
        <v>99</v>
      </c>
      <c r="S17" s="51"/>
      <c r="T17" s="51">
        <v>49</v>
      </c>
      <c r="U17" s="51"/>
      <c r="V17" s="49"/>
      <c r="W17" s="50">
        <f t="shared" si="2"/>
        <v>239.23076923076923</v>
      </c>
      <c r="X17" s="49">
        <v>435</v>
      </c>
      <c r="Y17" s="49">
        <v>809</v>
      </c>
      <c r="Z17" s="51">
        <f t="shared" si="3"/>
        <v>622</v>
      </c>
      <c r="AA17" s="53"/>
      <c r="AB17" s="54"/>
      <c r="AC17" s="55"/>
      <c r="AD17" s="51"/>
      <c r="AE17" s="51"/>
      <c r="AF17" s="56"/>
    </row>
    <row r="18" spans="1:32" s="6" customFormat="1" ht="11.25">
      <c r="A18" s="43" t="s">
        <v>65</v>
      </c>
      <c r="B18" s="44">
        <f t="shared" si="0"/>
        <v>965.3692307692309</v>
      </c>
      <c r="C18" s="45">
        <f t="shared" si="1"/>
        <v>877.3946153846153</v>
      </c>
      <c r="D18" s="46" t="s">
        <v>66</v>
      </c>
      <c r="E18" s="47">
        <v>0.14</v>
      </c>
      <c r="F18" s="46" t="s">
        <v>67</v>
      </c>
      <c r="G18" s="46" t="s">
        <v>59</v>
      </c>
      <c r="H18" s="48" t="s">
        <v>60</v>
      </c>
      <c r="I18" s="49">
        <v>80</v>
      </c>
      <c r="J18" s="48">
        <v>264</v>
      </c>
      <c r="K18" s="49" t="s">
        <v>61</v>
      </c>
      <c r="L18" s="50">
        <v>2.6</v>
      </c>
      <c r="M18" s="51"/>
      <c r="N18" s="51">
        <v>61</v>
      </c>
      <c r="O18" s="51">
        <v>53</v>
      </c>
      <c r="P18" s="49"/>
      <c r="Q18" s="51">
        <v>50</v>
      </c>
      <c r="R18" s="52">
        <v>114</v>
      </c>
      <c r="S18" s="51"/>
      <c r="T18" s="51"/>
      <c r="U18" s="51">
        <v>31</v>
      </c>
      <c r="V18" s="49"/>
      <c r="W18" s="50">
        <f t="shared" si="2"/>
        <v>226.53846153846152</v>
      </c>
      <c r="X18" s="49">
        <v>412</v>
      </c>
      <c r="Y18" s="49">
        <v>766</v>
      </c>
      <c r="Z18" s="51">
        <f t="shared" si="3"/>
        <v>589</v>
      </c>
      <c r="AA18" s="53"/>
      <c r="AB18" s="54">
        <v>1</v>
      </c>
      <c r="AC18" s="55"/>
      <c r="AD18" s="51"/>
      <c r="AE18" s="51"/>
      <c r="AF18" s="56"/>
    </row>
    <row r="19" spans="1:32" s="6" customFormat="1" ht="11.25">
      <c r="A19" s="43" t="s">
        <v>68</v>
      </c>
      <c r="B19" s="44">
        <f t="shared" si="0"/>
        <v>1075.2484615384615</v>
      </c>
      <c r="C19" s="45">
        <f t="shared" si="1"/>
        <v>866.4462307692307</v>
      </c>
      <c r="D19" s="46" t="s">
        <v>53</v>
      </c>
      <c r="E19" s="47" t="s">
        <v>69</v>
      </c>
      <c r="F19" s="46" t="s">
        <v>70</v>
      </c>
      <c r="G19" s="46" t="s">
        <v>59</v>
      </c>
      <c r="H19" s="48" t="s">
        <v>60</v>
      </c>
      <c r="I19" s="49">
        <v>80</v>
      </c>
      <c r="J19" s="48">
        <v>277</v>
      </c>
      <c r="K19" s="49" t="s">
        <v>61</v>
      </c>
      <c r="L19" s="50">
        <v>2.6</v>
      </c>
      <c r="M19" s="51"/>
      <c r="N19" s="51"/>
      <c r="O19" s="51">
        <v>118</v>
      </c>
      <c r="P19" s="49"/>
      <c r="Q19" s="51">
        <v>44</v>
      </c>
      <c r="R19" s="51">
        <v>141</v>
      </c>
      <c r="S19" s="51"/>
      <c r="T19" s="51"/>
      <c r="U19" s="51"/>
      <c r="V19" s="49">
        <v>52</v>
      </c>
      <c r="W19" s="50">
        <f t="shared" si="2"/>
        <v>250.57692307692307</v>
      </c>
      <c r="X19" s="49">
        <v>456</v>
      </c>
      <c r="Y19" s="49">
        <v>847</v>
      </c>
      <c r="Z19" s="51">
        <f t="shared" si="3"/>
        <v>651.5</v>
      </c>
      <c r="AA19" s="53">
        <v>1</v>
      </c>
      <c r="AB19" s="54"/>
      <c r="AC19" s="55"/>
      <c r="AD19" s="51"/>
      <c r="AE19" s="51"/>
      <c r="AF19" s="56"/>
    </row>
    <row r="20" spans="1:32" s="6" customFormat="1" ht="11.25">
      <c r="A20" s="43" t="s">
        <v>71</v>
      </c>
      <c r="B20" s="44">
        <f t="shared" si="0"/>
        <v>912.2692307692307</v>
      </c>
      <c r="C20" s="45">
        <f t="shared" si="1"/>
        <v>837.0346153846153</v>
      </c>
      <c r="D20" s="46" t="s">
        <v>72</v>
      </c>
      <c r="E20" s="47">
        <v>0.08</v>
      </c>
      <c r="F20" s="46" t="s">
        <v>73</v>
      </c>
      <c r="G20" s="46" t="s">
        <v>59</v>
      </c>
      <c r="H20" s="48" t="s">
        <v>60</v>
      </c>
      <c r="I20" s="49">
        <v>80</v>
      </c>
      <c r="J20" s="48">
        <v>258</v>
      </c>
      <c r="K20" s="49" t="s">
        <v>61</v>
      </c>
      <c r="L20" s="50">
        <v>2.6</v>
      </c>
      <c r="M20" s="51"/>
      <c r="N20" s="52">
        <v>62</v>
      </c>
      <c r="O20" s="51">
        <v>66</v>
      </c>
      <c r="P20" s="49">
        <v>44</v>
      </c>
      <c r="Q20" s="51"/>
      <c r="R20" s="51">
        <v>72</v>
      </c>
      <c r="S20" s="51"/>
      <c r="T20" s="51">
        <v>44</v>
      </c>
      <c r="U20" s="51"/>
      <c r="V20" s="49"/>
      <c r="W20" s="50">
        <f t="shared" si="2"/>
        <v>216.53846153846152</v>
      </c>
      <c r="X20" s="49">
        <v>394</v>
      </c>
      <c r="Y20" s="49">
        <v>732</v>
      </c>
      <c r="Z20" s="51">
        <f t="shared" si="3"/>
        <v>563</v>
      </c>
      <c r="AA20" s="53"/>
      <c r="AB20" s="54"/>
      <c r="AC20" s="55">
        <v>1</v>
      </c>
      <c r="AD20" s="51"/>
      <c r="AE20" s="51"/>
      <c r="AF20" s="56"/>
    </row>
    <row r="21" spans="1:32" s="6" customFormat="1" ht="11.25">
      <c r="A21" s="43" t="s">
        <v>74</v>
      </c>
      <c r="B21" s="44">
        <f t="shared" si="0"/>
        <v>912.2692307692307</v>
      </c>
      <c r="C21" s="45">
        <f t="shared" si="1"/>
        <v>837.0346153846153</v>
      </c>
      <c r="D21" s="46" t="s">
        <v>72</v>
      </c>
      <c r="E21" s="47">
        <v>0.15</v>
      </c>
      <c r="F21" s="46" t="s">
        <v>73</v>
      </c>
      <c r="G21" s="46" t="s">
        <v>59</v>
      </c>
      <c r="H21" s="48" t="s">
        <v>60</v>
      </c>
      <c r="I21" s="49">
        <v>80</v>
      </c>
      <c r="J21" s="48">
        <v>258</v>
      </c>
      <c r="K21" s="49" t="s">
        <v>61</v>
      </c>
      <c r="L21" s="50">
        <v>2.6</v>
      </c>
      <c r="M21" s="51"/>
      <c r="N21" s="52">
        <v>62</v>
      </c>
      <c r="O21" s="51">
        <v>66</v>
      </c>
      <c r="P21" s="49">
        <v>44</v>
      </c>
      <c r="Q21" s="51"/>
      <c r="R21" s="51">
        <v>72</v>
      </c>
      <c r="S21" s="51"/>
      <c r="T21" s="51">
        <v>44</v>
      </c>
      <c r="U21" s="51"/>
      <c r="V21" s="49"/>
      <c r="W21" s="50">
        <f t="shared" si="2"/>
        <v>216.53846153846152</v>
      </c>
      <c r="X21" s="49">
        <v>394</v>
      </c>
      <c r="Y21" s="49">
        <v>732</v>
      </c>
      <c r="Z21" s="51">
        <f t="shared" si="3"/>
        <v>563</v>
      </c>
      <c r="AA21" s="53"/>
      <c r="AB21" s="54"/>
      <c r="AC21" s="55">
        <v>1</v>
      </c>
      <c r="AD21" s="51"/>
      <c r="AE21" s="51"/>
      <c r="AF21" s="56"/>
    </row>
    <row r="22" spans="1:32" s="6" customFormat="1" ht="11.25">
      <c r="A22" s="43" t="s">
        <v>75</v>
      </c>
      <c r="B22" s="44">
        <f t="shared" si="0"/>
        <v>855.0884615384616</v>
      </c>
      <c r="C22" s="45">
        <f t="shared" si="1"/>
        <v>787.5042307692307</v>
      </c>
      <c r="D22" s="46" t="s">
        <v>76</v>
      </c>
      <c r="E22" s="47">
        <v>0.24</v>
      </c>
      <c r="F22" s="46" t="s">
        <v>77</v>
      </c>
      <c r="G22" s="46" t="s">
        <v>59</v>
      </c>
      <c r="H22" s="48" t="s">
        <v>60</v>
      </c>
      <c r="I22" s="49">
        <v>80</v>
      </c>
      <c r="J22" s="48">
        <v>251</v>
      </c>
      <c r="K22" s="49" t="s">
        <v>61</v>
      </c>
      <c r="L22" s="50">
        <v>2.6</v>
      </c>
      <c r="M22" s="51"/>
      <c r="N22" s="51">
        <v>62</v>
      </c>
      <c r="O22" s="51">
        <v>47</v>
      </c>
      <c r="P22" s="49"/>
      <c r="Q22" s="51">
        <v>45</v>
      </c>
      <c r="R22" s="51">
        <v>94</v>
      </c>
      <c r="S22" s="51"/>
      <c r="T22" s="51"/>
      <c r="U22" s="51">
        <v>35</v>
      </c>
      <c r="V22" s="49"/>
      <c r="W22" s="50">
        <f t="shared" si="2"/>
        <v>205.57692307692307</v>
      </c>
      <c r="X22" s="49">
        <v>374</v>
      </c>
      <c r="Y22" s="49">
        <v>695</v>
      </c>
      <c r="Z22" s="51">
        <f t="shared" si="3"/>
        <v>534.5</v>
      </c>
      <c r="AA22" s="53"/>
      <c r="AB22" s="54"/>
      <c r="AC22" s="55"/>
      <c r="AD22" s="51"/>
      <c r="AE22" s="51"/>
      <c r="AF22" s="56"/>
    </row>
    <row r="23" spans="1:32" s="6" customFormat="1" ht="11.25">
      <c r="A23" s="43" t="s">
        <v>78</v>
      </c>
      <c r="B23" s="44">
        <f t="shared" si="0"/>
        <v>969.8892307692308</v>
      </c>
      <c r="C23" s="45">
        <f t="shared" si="1"/>
        <v>783.2706153846154</v>
      </c>
      <c r="D23" s="46" t="s">
        <v>53</v>
      </c>
      <c r="E23" s="47" t="s">
        <v>79</v>
      </c>
      <c r="F23" s="46" t="s">
        <v>80</v>
      </c>
      <c r="G23" s="46" t="s">
        <v>59</v>
      </c>
      <c r="H23" s="48" t="s">
        <v>60</v>
      </c>
      <c r="I23" s="49">
        <v>80</v>
      </c>
      <c r="J23" s="48">
        <v>264</v>
      </c>
      <c r="K23" s="49" t="s">
        <v>61</v>
      </c>
      <c r="L23" s="50">
        <v>2.6</v>
      </c>
      <c r="M23" s="51"/>
      <c r="N23" s="51"/>
      <c r="O23" s="51">
        <v>104</v>
      </c>
      <c r="P23" s="49"/>
      <c r="Q23" s="51">
        <v>38</v>
      </c>
      <c r="R23" s="51">
        <v>123</v>
      </c>
      <c r="S23" s="51"/>
      <c r="T23" s="51"/>
      <c r="U23" s="51"/>
      <c r="V23" s="49">
        <v>46</v>
      </c>
      <c r="W23" s="50">
        <f t="shared" si="2"/>
        <v>226.53846153846152</v>
      </c>
      <c r="X23" s="49">
        <v>412</v>
      </c>
      <c r="Y23" s="49">
        <v>766</v>
      </c>
      <c r="Z23" s="51">
        <f t="shared" si="3"/>
        <v>589</v>
      </c>
      <c r="AA23" s="53">
        <v>1</v>
      </c>
      <c r="AB23" s="54"/>
      <c r="AC23" s="55"/>
      <c r="AD23" s="51"/>
      <c r="AE23" s="51"/>
      <c r="AF23" s="56"/>
    </row>
    <row r="24" spans="1:32" s="6" customFormat="1" ht="11.25">
      <c r="A24" s="43" t="s">
        <v>81</v>
      </c>
      <c r="B24" s="44">
        <f t="shared" si="0"/>
        <v>835.1892307692308</v>
      </c>
      <c r="C24" s="45">
        <f t="shared" si="1"/>
        <v>760.7946153846153</v>
      </c>
      <c r="D24" s="46" t="s">
        <v>82</v>
      </c>
      <c r="E24" s="47">
        <v>0.05</v>
      </c>
      <c r="F24" s="46" t="s">
        <v>73</v>
      </c>
      <c r="G24" s="46" t="s">
        <v>59</v>
      </c>
      <c r="H24" s="48" t="s">
        <v>60</v>
      </c>
      <c r="I24" s="49">
        <v>80</v>
      </c>
      <c r="J24" s="48">
        <v>245</v>
      </c>
      <c r="K24" s="49" t="s">
        <v>61</v>
      </c>
      <c r="L24" s="50">
        <v>2.6</v>
      </c>
      <c r="M24" s="51"/>
      <c r="N24" s="52">
        <v>54</v>
      </c>
      <c r="O24" s="51">
        <v>44</v>
      </c>
      <c r="P24" s="49"/>
      <c r="Q24" s="51">
        <v>43</v>
      </c>
      <c r="R24" s="51">
        <v>89</v>
      </c>
      <c r="S24" s="51"/>
      <c r="T24" s="51">
        <v>24</v>
      </c>
      <c r="U24" s="51"/>
      <c r="V24" s="49"/>
      <c r="W24" s="50">
        <f t="shared" si="2"/>
        <v>196.53846153846152</v>
      </c>
      <c r="X24" s="49">
        <v>357</v>
      </c>
      <c r="Y24" s="49">
        <v>665</v>
      </c>
      <c r="Z24" s="51">
        <f t="shared" si="3"/>
        <v>511</v>
      </c>
      <c r="AA24" s="53"/>
      <c r="AB24" s="54">
        <v>1</v>
      </c>
      <c r="AC24" s="55"/>
      <c r="AD24" s="51"/>
      <c r="AE24" s="51"/>
      <c r="AF24" s="56"/>
    </row>
    <row r="25" spans="1:32" s="6" customFormat="1" ht="11.25">
      <c r="A25" s="43" t="s">
        <v>83</v>
      </c>
      <c r="B25" s="44">
        <f t="shared" si="0"/>
        <v>835.1892307692308</v>
      </c>
      <c r="C25" s="45">
        <f t="shared" si="1"/>
        <v>760.7946153846153</v>
      </c>
      <c r="D25" s="46" t="s">
        <v>82</v>
      </c>
      <c r="E25" s="47">
        <v>0.14</v>
      </c>
      <c r="F25" s="46" t="s">
        <v>73</v>
      </c>
      <c r="G25" s="46" t="s">
        <v>59</v>
      </c>
      <c r="H25" s="48" t="s">
        <v>60</v>
      </c>
      <c r="I25" s="49">
        <v>80</v>
      </c>
      <c r="J25" s="48">
        <v>245</v>
      </c>
      <c r="K25" s="49" t="s">
        <v>61</v>
      </c>
      <c r="L25" s="50">
        <v>2.6</v>
      </c>
      <c r="M25" s="51"/>
      <c r="N25" s="52">
        <v>54</v>
      </c>
      <c r="O25" s="51">
        <v>44</v>
      </c>
      <c r="P25" s="49"/>
      <c r="Q25" s="51">
        <v>43</v>
      </c>
      <c r="R25" s="51">
        <v>89</v>
      </c>
      <c r="S25" s="51"/>
      <c r="T25" s="51">
        <v>24</v>
      </c>
      <c r="U25" s="51"/>
      <c r="V25" s="49"/>
      <c r="W25" s="50">
        <f t="shared" si="2"/>
        <v>196.53846153846152</v>
      </c>
      <c r="X25" s="49">
        <v>357</v>
      </c>
      <c r="Y25" s="49">
        <v>665</v>
      </c>
      <c r="Z25" s="51">
        <f t="shared" si="3"/>
        <v>511</v>
      </c>
      <c r="AA25" s="53"/>
      <c r="AB25" s="54">
        <v>1</v>
      </c>
      <c r="AC25" s="55"/>
      <c r="AD25" s="51"/>
      <c r="AE25" s="51"/>
      <c r="AF25" s="56"/>
    </row>
    <row r="26" spans="1:32" s="6" customFormat="1" ht="11.25">
      <c r="A26" s="43" t="s">
        <v>84</v>
      </c>
      <c r="B26" s="44">
        <f t="shared" si="0"/>
        <v>815.6692307692308</v>
      </c>
      <c r="C26" s="45">
        <f t="shared" si="1"/>
        <v>749.8646153846154</v>
      </c>
      <c r="D26" s="46" t="s">
        <v>85</v>
      </c>
      <c r="E26" s="47">
        <v>0.09</v>
      </c>
      <c r="F26" s="46" t="s">
        <v>73</v>
      </c>
      <c r="G26" s="46" t="s">
        <v>59</v>
      </c>
      <c r="H26" s="48" t="s">
        <v>60</v>
      </c>
      <c r="I26" s="49">
        <v>80</v>
      </c>
      <c r="J26" s="48">
        <v>245</v>
      </c>
      <c r="K26" s="49" t="s">
        <v>61</v>
      </c>
      <c r="L26" s="50">
        <v>2.6</v>
      </c>
      <c r="M26" s="51"/>
      <c r="N26" s="51">
        <v>58</v>
      </c>
      <c r="O26" s="51">
        <v>58</v>
      </c>
      <c r="P26" s="49">
        <v>39</v>
      </c>
      <c r="Q26" s="51"/>
      <c r="R26" s="51">
        <v>78</v>
      </c>
      <c r="S26" s="51"/>
      <c r="T26" s="51">
        <v>39</v>
      </c>
      <c r="U26" s="51"/>
      <c r="V26" s="49"/>
      <c r="W26" s="50">
        <f t="shared" si="2"/>
        <v>196.53846153846152</v>
      </c>
      <c r="X26" s="49">
        <v>357</v>
      </c>
      <c r="Y26" s="49">
        <v>665</v>
      </c>
      <c r="Z26" s="51">
        <f t="shared" si="3"/>
        <v>511</v>
      </c>
      <c r="AA26" s="53"/>
      <c r="AB26" s="54"/>
      <c r="AC26" s="55"/>
      <c r="AD26" s="51"/>
      <c r="AE26" s="51"/>
      <c r="AF26" s="56"/>
    </row>
    <row r="27" spans="1:32" s="6" customFormat="1" ht="11.25">
      <c r="A27" s="43" t="s">
        <v>86</v>
      </c>
      <c r="B27" s="44">
        <f t="shared" si="0"/>
        <v>815.6692307692308</v>
      </c>
      <c r="C27" s="45">
        <f t="shared" si="1"/>
        <v>749.8646153846154</v>
      </c>
      <c r="D27" s="46" t="s">
        <v>85</v>
      </c>
      <c r="E27" s="47">
        <v>0.07</v>
      </c>
      <c r="F27" s="46" t="s">
        <v>73</v>
      </c>
      <c r="G27" s="46" t="s">
        <v>59</v>
      </c>
      <c r="H27" s="48" t="s">
        <v>60</v>
      </c>
      <c r="I27" s="49">
        <v>80</v>
      </c>
      <c r="J27" s="48">
        <v>245</v>
      </c>
      <c r="K27" s="49" t="s">
        <v>61</v>
      </c>
      <c r="L27" s="50">
        <v>2.6</v>
      </c>
      <c r="M27" s="51"/>
      <c r="N27" s="51">
        <v>58</v>
      </c>
      <c r="O27" s="51">
        <v>58</v>
      </c>
      <c r="P27" s="49">
        <v>39</v>
      </c>
      <c r="Q27" s="51"/>
      <c r="R27" s="51">
        <v>78</v>
      </c>
      <c r="S27" s="51"/>
      <c r="T27" s="51">
        <v>39</v>
      </c>
      <c r="U27" s="51"/>
      <c r="V27" s="49"/>
      <c r="W27" s="50">
        <f t="shared" si="2"/>
        <v>196.53846153846152</v>
      </c>
      <c r="X27" s="49">
        <v>357</v>
      </c>
      <c r="Y27" s="49">
        <v>665</v>
      </c>
      <c r="Z27" s="51">
        <f t="shared" si="3"/>
        <v>511</v>
      </c>
      <c r="AA27" s="53"/>
      <c r="AB27" s="54"/>
      <c r="AC27" s="55"/>
      <c r="AD27" s="51"/>
      <c r="AE27" s="51"/>
      <c r="AF27" s="56"/>
    </row>
    <row r="28" spans="1:32" s="6" customFormat="1" ht="11.25">
      <c r="A28" s="43" t="s">
        <v>87</v>
      </c>
      <c r="B28" s="44">
        <f t="shared" si="0"/>
        <v>927.0092307692307</v>
      </c>
      <c r="C28" s="45">
        <f t="shared" si="1"/>
        <v>748.8586153846154</v>
      </c>
      <c r="D28" s="46" t="s">
        <v>53</v>
      </c>
      <c r="E28" s="47" t="s">
        <v>88</v>
      </c>
      <c r="F28" s="46" t="s">
        <v>89</v>
      </c>
      <c r="G28" s="46" t="s">
        <v>59</v>
      </c>
      <c r="H28" s="48" t="s">
        <v>60</v>
      </c>
      <c r="I28" s="49">
        <v>80</v>
      </c>
      <c r="J28" s="48">
        <v>258</v>
      </c>
      <c r="K28" s="49" t="s">
        <v>61</v>
      </c>
      <c r="L28" s="50">
        <v>2.6</v>
      </c>
      <c r="M28" s="51"/>
      <c r="N28" s="51"/>
      <c r="O28" s="51">
        <v>99</v>
      </c>
      <c r="P28" s="49"/>
      <c r="Q28" s="51">
        <v>36</v>
      </c>
      <c r="R28" s="51">
        <v>115</v>
      </c>
      <c r="S28" s="51"/>
      <c r="T28" s="51"/>
      <c r="U28" s="51"/>
      <c r="V28" s="49">
        <v>44</v>
      </c>
      <c r="W28" s="50">
        <f t="shared" si="2"/>
        <v>216.53846153846152</v>
      </c>
      <c r="X28" s="49">
        <v>394</v>
      </c>
      <c r="Y28" s="49">
        <v>732</v>
      </c>
      <c r="Z28" s="51">
        <f t="shared" si="3"/>
        <v>563</v>
      </c>
      <c r="AA28" s="53">
        <v>1</v>
      </c>
      <c r="AB28" s="54"/>
      <c r="AC28" s="55"/>
      <c r="AD28" s="51"/>
      <c r="AE28" s="51"/>
      <c r="AF28" s="56"/>
    </row>
    <row r="29" spans="1:32" s="6" customFormat="1" ht="11.25">
      <c r="A29" s="43" t="s">
        <v>102</v>
      </c>
      <c r="B29" s="44">
        <f t="shared" si="0"/>
        <v>883.0815384615385</v>
      </c>
      <c r="C29" s="45">
        <f t="shared" si="1"/>
        <v>714.6417692307692</v>
      </c>
      <c r="D29" s="46" t="s">
        <v>53</v>
      </c>
      <c r="E29" s="47" t="s">
        <v>103</v>
      </c>
      <c r="F29" s="46" t="s">
        <v>177</v>
      </c>
      <c r="G29" s="46" t="s">
        <v>59</v>
      </c>
      <c r="H29" s="48" t="s">
        <v>60</v>
      </c>
      <c r="I29" s="49">
        <v>80</v>
      </c>
      <c r="J29" s="48">
        <v>252</v>
      </c>
      <c r="K29" s="49" t="s">
        <v>61</v>
      </c>
      <c r="L29" s="50">
        <v>2.6</v>
      </c>
      <c r="M29" s="51"/>
      <c r="N29" s="51"/>
      <c r="O29" s="51">
        <v>93</v>
      </c>
      <c r="P29" s="49"/>
      <c r="Q29" s="51">
        <v>33</v>
      </c>
      <c r="R29" s="51">
        <v>107</v>
      </c>
      <c r="S29" s="51"/>
      <c r="T29" s="51"/>
      <c r="U29" s="51"/>
      <c r="V29" s="49">
        <v>41</v>
      </c>
      <c r="W29" s="50">
        <f t="shared" si="2"/>
        <v>206.9230769230769</v>
      </c>
      <c r="X29" s="49">
        <v>430</v>
      </c>
      <c r="Y29" s="49">
        <v>646</v>
      </c>
      <c r="Z29" s="51">
        <f t="shared" si="3"/>
        <v>538</v>
      </c>
      <c r="AA29" s="53">
        <v>1</v>
      </c>
      <c r="AB29" s="54"/>
      <c r="AC29" s="55"/>
      <c r="AD29" s="51"/>
      <c r="AE29" s="51"/>
      <c r="AF29" s="56"/>
    </row>
    <row r="30" spans="1:32" s="6" customFormat="1" ht="11.25">
      <c r="A30" s="43" t="s">
        <v>90</v>
      </c>
      <c r="B30" s="44">
        <f t="shared" si="0"/>
        <v>738.4230769230769</v>
      </c>
      <c r="C30" s="45">
        <f t="shared" si="1"/>
        <v>684.1015384615384</v>
      </c>
      <c r="D30" s="46" t="s">
        <v>91</v>
      </c>
      <c r="E30" s="47">
        <v>0.28</v>
      </c>
      <c r="F30" s="46" t="s">
        <v>92</v>
      </c>
      <c r="G30" s="46" t="s">
        <v>59</v>
      </c>
      <c r="H30" s="48" t="s">
        <v>60</v>
      </c>
      <c r="I30" s="49">
        <v>80</v>
      </c>
      <c r="J30" s="48">
        <v>232</v>
      </c>
      <c r="K30" s="49" t="s">
        <v>61</v>
      </c>
      <c r="L30" s="50">
        <v>2.6</v>
      </c>
      <c r="M30" s="51"/>
      <c r="N30" s="51">
        <v>52</v>
      </c>
      <c r="O30" s="51">
        <v>39</v>
      </c>
      <c r="P30" s="49"/>
      <c r="Q30" s="51"/>
      <c r="R30" s="51">
        <v>78</v>
      </c>
      <c r="S30" s="51"/>
      <c r="T30" s="51">
        <v>34</v>
      </c>
      <c r="U30" s="51">
        <v>34</v>
      </c>
      <c r="V30" s="49"/>
      <c r="W30" s="50">
        <f t="shared" si="2"/>
        <v>178.84615384615384</v>
      </c>
      <c r="X30" s="49">
        <v>325</v>
      </c>
      <c r="Y30" s="49">
        <v>605</v>
      </c>
      <c r="Z30" s="51">
        <f t="shared" si="3"/>
        <v>465</v>
      </c>
      <c r="AA30" s="53"/>
      <c r="AB30" s="54"/>
      <c r="AC30" s="55"/>
      <c r="AD30" s="51"/>
      <c r="AE30" s="51"/>
      <c r="AF30" s="56"/>
    </row>
    <row r="31" spans="1:32" s="6" customFormat="1" ht="11.25">
      <c r="A31" s="43" t="s">
        <v>93</v>
      </c>
      <c r="B31" s="44">
        <f t="shared" si="0"/>
        <v>835.7407407407408</v>
      </c>
      <c r="C31" s="45">
        <f t="shared" si="1"/>
        <v>682.9722222222222</v>
      </c>
      <c r="D31" s="46" t="s">
        <v>94</v>
      </c>
      <c r="E31" s="47">
        <v>0.06</v>
      </c>
      <c r="F31" s="46" t="s">
        <v>95</v>
      </c>
      <c r="G31" s="46" t="s">
        <v>59</v>
      </c>
      <c r="H31" s="48" t="s">
        <v>60</v>
      </c>
      <c r="I31" s="49">
        <v>80</v>
      </c>
      <c r="J31" s="48">
        <v>245</v>
      </c>
      <c r="K31" s="49" t="s">
        <v>61</v>
      </c>
      <c r="L31" s="50">
        <v>2.7</v>
      </c>
      <c r="M31" s="51"/>
      <c r="N31" s="51"/>
      <c r="O31" s="51"/>
      <c r="P31" s="49"/>
      <c r="Q31" s="51"/>
      <c r="R31" s="51"/>
      <c r="S31" s="51"/>
      <c r="T31" s="51"/>
      <c r="U31" s="51"/>
      <c r="V31" s="49"/>
      <c r="W31" s="50">
        <f t="shared" si="2"/>
        <v>196.48148148148147</v>
      </c>
      <c r="X31" s="49">
        <v>371</v>
      </c>
      <c r="Y31" s="49">
        <v>690</v>
      </c>
      <c r="Z31" s="51">
        <f t="shared" si="3"/>
        <v>530.5</v>
      </c>
      <c r="AA31" s="53"/>
      <c r="AB31" s="54"/>
      <c r="AC31" s="55"/>
      <c r="AD31" s="51">
        <v>167</v>
      </c>
      <c r="AE31" s="51">
        <v>83</v>
      </c>
      <c r="AF31" s="56" t="s">
        <v>96</v>
      </c>
    </row>
    <row r="32" spans="1:32" s="6" customFormat="1" ht="11.25">
      <c r="A32" s="43" t="s">
        <v>97</v>
      </c>
      <c r="B32" s="44">
        <f t="shared" si="0"/>
        <v>739.4430769230769</v>
      </c>
      <c r="C32" s="45">
        <f t="shared" si="1"/>
        <v>682.9615384615385</v>
      </c>
      <c r="D32" s="46" t="s">
        <v>98</v>
      </c>
      <c r="E32" s="47">
        <v>0.06</v>
      </c>
      <c r="F32" s="46" t="s">
        <v>73</v>
      </c>
      <c r="G32" s="46" t="s">
        <v>59</v>
      </c>
      <c r="H32" s="48" t="s">
        <v>60</v>
      </c>
      <c r="I32" s="49">
        <v>80</v>
      </c>
      <c r="J32" s="48">
        <v>232</v>
      </c>
      <c r="K32" s="49" t="s">
        <v>61</v>
      </c>
      <c r="L32" s="50">
        <v>2.6</v>
      </c>
      <c r="M32" s="51"/>
      <c r="N32" s="51">
        <v>52</v>
      </c>
      <c r="O32" s="51">
        <v>39</v>
      </c>
      <c r="P32" s="49"/>
      <c r="Q32" s="51">
        <v>38</v>
      </c>
      <c r="R32" s="51">
        <v>78</v>
      </c>
      <c r="S32" s="51"/>
      <c r="T32" s="51">
        <v>29</v>
      </c>
      <c r="U32" s="51"/>
      <c r="V32" s="49"/>
      <c r="W32" s="50">
        <f t="shared" si="2"/>
        <v>178.84615384615384</v>
      </c>
      <c r="X32" s="49">
        <v>325</v>
      </c>
      <c r="Y32" s="49">
        <v>605</v>
      </c>
      <c r="Z32" s="51">
        <f t="shared" si="3"/>
        <v>465</v>
      </c>
      <c r="AA32" s="53"/>
      <c r="AB32" s="54"/>
      <c r="AC32" s="55"/>
      <c r="AD32" s="51"/>
      <c r="AE32" s="51"/>
      <c r="AF32" s="56"/>
    </row>
    <row r="33" spans="1:32" s="6" customFormat="1" ht="11.25">
      <c r="A33" s="43" t="s">
        <v>99</v>
      </c>
      <c r="B33" s="44">
        <f t="shared" si="0"/>
        <v>739.4430769230769</v>
      </c>
      <c r="C33" s="45">
        <f t="shared" si="1"/>
        <v>682.9615384615385</v>
      </c>
      <c r="D33" s="46" t="s">
        <v>98</v>
      </c>
      <c r="E33" s="47">
        <v>0.08</v>
      </c>
      <c r="F33" s="46" t="s">
        <v>73</v>
      </c>
      <c r="G33" s="46" t="s">
        <v>59</v>
      </c>
      <c r="H33" s="48" t="s">
        <v>60</v>
      </c>
      <c r="I33" s="49">
        <v>80</v>
      </c>
      <c r="J33" s="48">
        <v>232</v>
      </c>
      <c r="K33" s="49" t="s">
        <v>61</v>
      </c>
      <c r="L33" s="50">
        <v>2.6</v>
      </c>
      <c r="M33" s="51"/>
      <c r="N33" s="51">
        <v>52</v>
      </c>
      <c r="O33" s="51">
        <v>39</v>
      </c>
      <c r="P33" s="49"/>
      <c r="Q33" s="51">
        <v>38</v>
      </c>
      <c r="R33" s="51">
        <v>78</v>
      </c>
      <c r="S33" s="51"/>
      <c r="T33" s="51">
        <v>29</v>
      </c>
      <c r="U33" s="51"/>
      <c r="V33" s="49"/>
      <c r="W33" s="50">
        <f t="shared" si="2"/>
        <v>178.84615384615384</v>
      </c>
      <c r="X33" s="49">
        <v>325</v>
      </c>
      <c r="Y33" s="49">
        <v>605</v>
      </c>
      <c r="Z33" s="51">
        <f t="shared" si="3"/>
        <v>465</v>
      </c>
      <c r="AA33" s="53"/>
      <c r="AB33" s="54"/>
      <c r="AC33" s="55"/>
      <c r="AD33" s="51"/>
      <c r="AE33" s="51"/>
      <c r="AF33" s="56"/>
    </row>
    <row r="34" spans="1:32" s="6" customFormat="1" ht="11.25">
      <c r="A34" s="43" t="s">
        <v>100</v>
      </c>
      <c r="B34" s="44">
        <f t="shared" si="0"/>
        <v>840.4092307692308</v>
      </c>
      <c r="C34" s="45">
        <f t="shared" si="1"/>
        <v>680.1536153846154</v>
      </c>
      <c r="D34" s="46" t="s">
        <v>53</v>
      </c>
      <c r="E34" s="47" t="s">
        <v>101</v>
      </c>
      <c r="F34" s="46" t="s">
        <v>89</v>
      </c>
      <c r="G34" s="46" t="s">
        <v>59</v>
      </c>
      <c r="H34" s="48" t="s">
        <v>60</v>
      </c>
      <c r="I34" s="49">
        <v>80</v>
      </c>
      <c r="J34" s="48">
        <v>245</v>
      </c>
      <c r="K34" s="49" t="s">
        <v>61</v>
      </c>
      <c r="L34" s="50">
        <v>2.6</v>
      </c>
      <c r="M34" s="51"/>
      <c r="N34" s="51"/>
      <c r="O34" s="51">
        <v>88</v>
      </c>
      <c r="P34" s="49"/>
      <c r="Q34" s="51">
        <v>31</v>
      </c>
      <c r="R34" s="51">
        <v>101</v>
      </c>
      <c r="S34" s="51"/>
      <c r="T34" s="51"/>
      <c r="U34" s="51"/>
      <c r="V34" s="49">
        <v>39</v>
      </c>
      <c r="W34" s="50">
        <f t="shared" si="2"/>
        <v>196.53846153846152</v>
      </c>
      <c r="X34" s="49">
        <v>357</v>
      </c>
      <c r="Y34" s="49">
        <v>665</v>
      </c>
      <c r="Z34" s="51">
        <f t="shared" si="3"/>
        <v>511</v>
      </c>
      <c r="AA34" s="53">
        <v>1</v>
      </c>
      <c r="AB34" s="54"/>
      <c r="AC34" s="55"/>
      <c r="AD34" s="51"/>
      <c r="AE34" s="51"/>
      <c r="AF34" s="56"/>
    </row>
    <row r="35" spans="1:32" s="6" customFormat="1" ht="11.25">
      <c r="A35" s="43" t="s">
        <v>110</v>
      </c>
      <c r="B35" s="44">
        <f t="shared" si="0"/>
        <v>795.0853846153846</v>
      </c>
      <c r="C35" s="45">
        <f t="shared" si="1"/>
        <v>644.3786923076923</v>
      </c>
      <c r="D35" s="46" t="s">
        <v>53</v>
      </c>
      <c r="E35" s="47" t="s">
        <v>111</v>
      </c>
      <c r="F35" s="46" t="s">
        <v>178</v>
      </c>
      <c r="G35" s="46" t="s">
        <v>59</v>
      </c>
      <c r="H35" s="48" t="s">
        <v>60</v>
      </c>
      <c r="I35" s="49">
        <v>80</v>
      </c>
      <c r="J35" s="48">
        <v>238</v>
      </c>
      <c r="K35" s="49" t="s">
        <v>61</v>
      </c>
      <c r="L35" s="50">
        <v>2.6</v>
      </c>
      <c r="M35" s="51"/>
      <c r="N35" s="51"/>
      <c r="O35" s="51">
        <v>83</v>
      </c>
      <c r="P35" s="49"/>
      <c r="Q35" s="51">
        <v>28</v>
      </c>
      <c r="R35" s="51">
        <v>91</v>
      </c>
      <c r="S35" s="51"/>
      <c r="T35" s="51"/>
      <c r="U35" s="51"/>
      <c r="V35" s="49">
        <v>36</v>
      </c>
      <c r="W35" s="50">
        <f t="shared" si="2"/>
        <v>186.73076923076923</v>
      </c>
      <c r="X35" s="49">
        <v>339</v>
      </c>
      <c r="Y35" s="49">
        <v>632</v>
      </c>
      <c r="Z35" s="51">
        <f t="shared" si="3"/>
        <v>485.5</v>
      </c>
      <c r="AA35" s="53">
        <v>1</v>
      </c>
      <c r="AB35" s="54"/>
      <c r="AC35" s="55"/>
      <c r="AD35" s="51"/>
      <c r="AE35" s="51"/>
      <c r="AF35" s="56"/>
    </row>
    <row r="36" spans="1:32" s="6" customFormat="1" ht="11.25">
      <c r="A36" s="43" t="s">
        <v>112</v>
      </c>
      <c r="B36" s="44">
        <f t="shared" si="0"/>
        <v>706.6723076923076</v>
      </c>
      <c r="C36" s="45">
        <f t="shared" si="1"/>
        <v>636.6861538461538</v>
      </c>
      <c r="D36" s="46" t="s">
        <v>113</v>
      </c>
      <c r="E36" s="47">
        <v>0.1</v>
      </c>
      <c r="F36" s="46" t="s">
        <v>114</v>
      </c>
      <c r="G36" s="46" t="s">
        <v>59</v>
      </c>
      <c r="H36" s="48" t="s">
        <v>60</v>
      </c>
      <c r="I36" s="49">
        <v>80</v>
      </c>
      <c r="J36" s="48">
        <v>225</v>
      </c>
      <c r="K36" s="49" t="s">
        <v>61</v>
      </c>
      <c r="L36" s="50">
        <v>2.6</v>
      </c>
      <c r="M36" s="51"/>
      <c r="N36" s="51">
        <v>25</v>
      </c>
      <c r="O36" s="51">
        <v>55</v>
      </c>
      <c r="P36" s="49">
        <v>36</v>
      </c>
      <c r="Q36" s="51">
        <v>27</v>
      </c>
      <c r="R36" s="51">
        <v>97</v>
      </c>
      <c r="S36" s="51"/>
      <c r="T36" s="51"/>
      <c r="U36" s="51"/>
      <c r="V36" s="49"/>
      <c r="W36" s="50">
        <f t="shared" si="2"/>
        <v>170.3846153846154</v>
      </c>
      <c r="X36" s="49">
        <v>310</v>
      </c>
      <c r="Y36" s="49">
        <v>576</v>
      </c>
      <c r="Z36" s="51">
        <f t="shared" si="3"/>
        <v>443</v>
      </c>
      <c r="AA36" s="53"/>
      <c r="AB36" s="54"/>
      <c r="AC36" s="55"/>
      <c r="AD36" s="51"/>
      <c r="AE36" s="51"/>
      <c r="AF36" s="56"/>
    </row>
    <row r="37" spans="1:32" s="6" customFormat="1" ht="11.25">
      <c r="A37" s="43" t="s">
        <v>104</v>
      </c>
      <c r="B37" s="44">
        <f t="shared" si="0"/>
        <v>762.4444444444445</v>
      </c>
      <c r="C37" s="45">
        <f t="shared" si="1"/>
        <v>624.8333333333334</v>
      </c>
      <c r="D37" s="46" t="s">
        <v>105</v>
      </c>
      <c r="E37" s="47">
        <v>0.07</v>
      </c>
      <c r="F37" s="46" t="s">
        <v>95</v>
      </c>
      <c r="G37" s="46" t="s">
        <v>59</v>
      </c>
      <c r="H37" s="48" t="s">
        <v>60</v>
      </c>
      <c r="I37" s="49">
        <v>80</v>
      </c>
      <c r="J37" s="48">
        <v>232</v>
      </c>
      <c r="K37" s="49" t="s">
        <v>61</v>
      </c>
      <c r="L37" s="50">
        <v>2.7</v>
      </c>
      <c r="M37" s="51"/>
      <c r="N37" s="51"/>
      <c r="O37" s="51"/>
      <c r="P37" s="49"/>
      <c r="Q37" s="51"/>
      <c r="R37" s="51"/>
      <c r="S37" s="51"/>
      <c r="T37" s="51"/>
      <c r="U37" s="51"/>
      <c r="V37" s="49"/>
      <c r="W37" s="50">
        <f t="shared" si="2"/>
        <v>178.88888888888889</v>
      </c>
      <c r="X37" s="49">
        <v>338</v>
      </c>
      <c r="Y37" s="49">
        <v>628</v>
      </c>
      <c r="Z37" s="51">
        <f t="shared" si="3"/>
        <v>483</v>
      </c>
      <c r="AA37" s="53"/>
      <c r="AB37" s="54"/>
      <c r="AC37" s="55"/>
      <c r="AD37" s="51">
        <v>150</v>
      </c>
      <c r="AE37" s="51">
        <v>75</v>
      </c>
      <c r="AF37" s="56" t="s">
        <v>106</v>
      </c>
    </row>
    <row r="38" spans="1:32" s="6" customFormat="1" ht="11.25">
      <c r="A38" s="43" t="s">
        <v>107</v>
      </c>
      <c r="B38" s="44">
        <f t="shared" si="0"/>
        <v>671.7346153846154</v>
      </c>
      <c r="C38" s="45">
        <f t="shared" si="1"/>
        <v>620.1673076923078</v>
      </c>
      <c r="D38" s="46" t="s">
        <v>108</v>
      </c>
      <c r="E38" s="47">
        <v>0.23</v>
      </c>
      <c r="F38" s="46" t="s">
        <v>109</v>
      </c>
      <c r="G38" s="46" t="s">
        <v>59</v>
      </c>
      <c r="H38" s="48" t="s">
        <v>60</v>
      </c>
      <c r="I38" s="49">
        <v>80</v>
      </c>
      <c r="J38" s="48">
        <v>219</v>
      </c>
      <c r="K38" s="49" t="s">
        <v>61</v>
      </c>
      <c r="L38" s="50">
        <v>2.6</v>
      </c>
      <c r="M38" s="51"/>
      <c r="N38" s="51">
        <v>46</v>
      </c>
      <c r="O38" s="51">
        <v>39</v>
      </c>
      <c r="P38" s="49"/>
      <c r="Q38" s="51"/>
      <c r="R38" s="51">
        <v>66</v>
      </c>
      <c r="S38" s="51"/>
      <c r="T38" s="51">
        <v>28</v>
      </c>
      <c r="U38" s="51">
        <v>32</v>
      </c>
      <c r="V38" s="49"/>
      <c r="W38" s="50">
        <f t="shared" si="2"/>
        <v>163.26923076923077</v>
      </c>
      <c r="X38" s="49">
        <v>297</v>
      </c>
      <c r="Y38" s="49">
        <v>552</v>
      </c>
      <c r="Z38" s="51">
        <f t="shared" si="3"/>
        <v>424.5</v>
      </c>
      <c r="AA38" s="53"/>
      <c r="AB38" s="54"/>
      <c r="AC38" s="55"/>
      <c r="AD38" s="51"/>
      <c r="AE38" s="51"/>
      <c r="AF38" s="56"/>
    </row>
    <row r="39" spans="1:32" ht="11.25">
      <c r="A39" s="57" t="s">
        <v>115</v>
      </c>
      <c r="B39" s="44">
        <f t="shared" si="0"/>
        <v>531.1961538461538</v>
      </c>
      <c r="C39" s="45">
        <f t="shared" si="1"/>
        <v>479.32807692307694</v>
      </c>
      <c r="D39" s="46" t="s">
        <v>116</v>
      </c>
      <c r="E39" s="47">
        <v>0.29</v>
      </c>
      <c r="F39" s="46" t="s">
        <v>117</v>
      </c>
      <c r="G39" s="46" t="s">
        <v>59</v>
      </c>
      <c r="H39" s="48" t="s">
        <v>60</v>
      </c>
      <c r="I39" s="49">
        <v>80</v>
      </c>
      <c r="J39" s="48">
        <v>200</v>
      </c>
      <c r="K39" s="49" t="s">
        <v>61</v>
      </c>
      <c r="L39" s="50">
        <v>2.6</v>
      </c>
      <c r="M39" s="51"/>
      <c r="N39" s="51">
        <v>34</v>
      </c>
      <c r="O39" s="51">
        <v>28</v>
      </c>
      <c r="P39" s="49">
        <v>24</v>
      </c>
      <c r="Q39" s="51"/>
      <c r="R39" s="51">
        <v>64</v>
      </c>
      <c r="S39" s="51"/>
      <c r="T39" s="51"/>
      <c r="U39" s="51"/>
      <c r="V39" s="49"/>
      <c r="W39" s="50">
        <f t="shared" si="2"/>
        <v>130.19230769230768</v>
      </c>
      <c r="X39" s="49">
        <v>237</v>
      </c>
      <c r="Y39" s="49">
        <v>440</v>
      </c>
      <c r="Z39" s="51">
        <f t="shared" si="3"/>
        <v>338.5</v>
      </c>
      <c r="AA39" s="53"/>
      <c r="AB39" s="54"/>
      <c r="AC39" s="55"/>
      <c r="AD39" s="51"/>
      <c r="AE39" s="51"/>
      <c r="AF39" s="56"/>
    </row>
    <row r="40" spans="1:32" ht="11.25">
      <c r="A40" s="57" t="s">
        <v>118</v>
      </c>
      <c r="B40" s="44">
        <f t="shared" si="0"/>
        <v>506.7561538461539</v>
      </c>
      <c r="C40" s="45">
        <f t="shared" si="1"/>
        <v>461.25807692307694</v>
      </c>
      <c r="D40" s="46" t="s">
        <v>119</v>
      </c>
      <c r="E40" s="47" t="s">
        <v>120</v>
      </c>
      <c r="F40" s="46" t="s">
        <v>121</v>
      </c>
      <c r="G40" s="46" t="s">
        <v>59</v>
      </c>
      <c r="H40" s="48" t="s">
        <v>60</v>
      </c>
      <c r="I40" s="49">
        <v>80</v>
      </c>
      <c r="J40" s="48">
        <v>200</v>
      </c>
      <c r="K40" s="49" t="s">
        <v>61</v>
      </c>
      <c r="L40" s="50">
        <v>2.6</v>
      </c>
      <c r="M40" s="51"/>
      <c r="N40" s="51"/>
      <c r="O40" s="51">
        <v>49</v>
      </c>
      <c r="P40" s="49"/>
      <c r="Q40" s="51">
        <v>34</v>
      </c>
      <c r="R40" s="51">
        <v>32</v>
      </c>
      <c r="S40" s="51"/>
      <c r="T40" s="51"/>
      <c r="U40" s="51">
        <v>26</v>
      </c>
      <c r="V40" s="49"/>
      <c r="W40" s="50">
        <f t="shared" si="2"/>
        <v>130.19230769230768</v>
      </c>
      <c r="X40" s="49">
        <v>237</v>
      </c>
      <c r="Y40" s="49">
        <v>440</v>
      </c>
      <c r="Z40" s="51">
        <f t="shared" si="3"/>
        <v>338.5</v>
      </c>
      <c r="AA40" s="53"/>
      <c r="AB40" s="54"/>
      <c r="AC40" s="55"/>
      <c r="AD40" s="51"/>
      <c r="AE40" s="51"/>
      <c r="AF40" s="56"/>
    </row>
    <row r="41" spans="1:32" ht="11.25">
      <c r="A41" s="43" t="s">
        <v>122</v>
      </c>
      <c r="B41" s="44">
        <f t="shared" si="0"/>
        <v>432.7223076923077</v>
      </c>
      <c r="C41" s="45">
        <f t="shared" si="1"/>
        <v>380.99315384615386</v>
      </c>
      <c r="D41" s="46" t="s">
        <v>53</v>
      </c>
      <c r="E41" s="47" t="s">
        <v>123</v>
      </c>
      <c r="F41" s="46" t="s">
        <v>124</v>
      </c>
      <c r="G41" s="46" t="s">
        <v>59</v>
      </c>
      <c r="H41" s="48" t="s">
        <v>60</v>
      </c>
      <c r="I41" s="49">
        <v>70</v>
      </c>
      <c r="J41" s="48">
        <v>154</v>
      </c>
      <c r="K41" s="49" t="s">
        <v>61</v>
      </c>
      <c r="L41" s="50">
        <v>2.6</v>
      </c>
      <c r="M41" s="51"/>
      <c r="N41" s="51"/>
      <c r="O41" s="51">
        <v>31</v>
      </c>
      <c r="P41" s="49">
        <v>9</v>
      </c>
      <c r="Q41" s="51">
        <v>22</v>
      </c>
      <c r="R41" s="51">
        <v>38</v>
      </c>
      <c r="S41" s="51"/>
      <c r="T41" s="51"/>
      <c r="U41" s="51">
        <v>7</v>
      </c>
      <c r="V41" s="49">
        <v>12</v>
      </c>
      <c r="W41" s="50">
        <f t="shared" si="2"/>
        <v>107.88461538461539</v>
      </c>
      <c r="X41" s="49">
        <v>196</v>
      </c>
      <c r="Y41" s="49">
        <v>365</v>
      </c>
      <c r="Z41" s="51">
        <f t="shared" si="3"/>
        <v>280.5</v>
      </c>
      <c r="AA41" s="53"/>
      <c r="AB41" s="54"/>
      <c r="AC41" s="55"/>
      <c r="AD41" s="51"/>
      <c r="AE41" s="51"/>
      <c r="AF41" s="56"/>
    </row>
    <row r="42" spans="1:32" ht="11.25">
      <c r="A42" s="58" t="s">
        <v>125</v>
      </c>
      <c r="B42" s="44">
        <f t="shared" si="0"/>
        <v>411.1615384615385</v>
      </c>
      <c r="C42" s="45">
        <f t="shared" si="1"/>
        <v>366.59076923076924</v>
      </c>
      <c r="D42" s="46" t="s">
        <v>126</v>
      </c>
      <c r="E42" s="47" t="s">
        <v>127</v>
      </c>
      <c r="F42" s="46" t="s">
        <v>128</v>
      </c>
      <c r="G42" s="46" t="s">
        <v>59</v>
      </c>
      <c r="H42" s="48" t="s">
        <v>60</v>
      </c>
      <c r="I42" s="49">
        <v>77</v>
      </c>
      <c r="J42" s="48">
        <v>174</v>
      </c>
      <c r="K42" s="49" t="s">
        <v>61</v>
      </c>
      <c r="L42" s="50">
        <v>2.6</v>
      </c>
      <c r="M42" s="51">
        <v>16</v>
      </c>
      <c r="N42" s="51">
        <v>27</v>
      </c>
      <c r="O42" s="51">
        <v>15</v>
      </c>
      <c r="P42" s="49"/>
      <c r="Q42" s="51"/>
      <c r="R42" s="51"/>
      <c r="S42" s="51"/>
      <c r="T42" s="51"/>
      <c r="U42" s="51"/>
      <c r="V42" s="49"/>
      <c r="W42" s="50">
        <f t="shared" si="2"/>
        <v>101.92307692307692</v>
      </c>
      <c r="X42" s="49">
        <v>185</v>
      </c>
      <c r="Y42" s="49">
        <v>345</v>
      </c>
      <c r="Z42" s="51">
        <f t="shared" si="3"/>
        <v>265</v>
      </c>
      <c r="AA42" s="53"/>
      <c r="AB42" s="54">
        <v>1</v>
      </c>
      <c r="AC42" s="55"/>
      <c r="AD42" s="51"/>
      <c r="AE42" s="51"/>
      <c r="AF42" s="56"/>
    </row>
    <row r="43" spans="1:32" ht="11.25">
      <c r="A43" s="57" t="s">
        <v>129</v>
      </c>
      <c r="B43" s="44">
        <f t="shared" si="0"/>
        <v>411.5043846153846</v>
      </c>
      <c r="C43" s="45">
        <f t="shared" si="1"/>
        <v>364.76169230769233</v>
      </c>
      <c r="D43" s="46" t="s">
        <v>130</v>
      </c>
      <c r="E43" s="47" t="s">
        <v>127</v>
      </c>
      <c r="F43" s="46" t="s">
        <v>131</v>
      </c>
      <c r="G43" s="46" t="s">
        <v>59</v>
      </c>
      <c r="H43" s="48" t="s">
        <v>60</v>
      </c>
      <c r="I43" s="49">
        <v>74</v>
      </c>
      <c r="J43" s="48">
        <v>175</v>
      </c>
      <c r="K43" s="49" t="s">
        <v>61</v>
      </c>
      <c r="L43" s="50">
        <v>2.6</v>
      </c>
      <c r="M43" s="51">
        <v>20</v>
      </c>
      <c r="N43" s="51"/>
      <c r="O43" s="51">
        <v>39</v>
      </c>
      <c r="P43" s="49"/>
      <c r="Q43" s="51"/>
      <c r="R43" s="51"/>
      <c r="S43" s="51">
        <v>14</v>
      </c>
      <c r="T43" s="51"/>
      <c r="U43" s="51"/>
      <c r="V43" s="49"/>
      <c r="W43" s="50">
        <f t="shared" si="2"/>
        <v>111.73076923076923</v>
      </c>
      <c r="X43" s="49">
        <v>203</v>
      </c>
      <c r="Y43" s="49">
        <v>378</v>
      </c>
      <c r="Z43" s="51">
        <f t="shared" si="3"/>
        <v>290.5</v>
      </c>
      <c r="AA43" s="53"/>
      <c r="AB43" s="54"/>
      <c r="AC43" s="55"/>
      <c r="AD43" s="51">
        <f>26*0.0015</f>
        <v>0.039</v>
      </c>
      <c r="AE43" s="51">
        <f>26*0.0015</f>
        <v>0.039</v>
      </c>
      <c r="AF43" s="56" t="s">
        <v>132</v>
      </c>
    </row>
    <row r="44" spans="1:32" ht="11.25">
      <c r="A44" s="13"/>
      <c r="B44" s="44"/>
      <c r="C44" s="45"/>
      <c r="D44" s="46"/>
      <c r="E44" s="47"/>
      <c r="F44" s="46"/>
      <c r="G44" s="46"/>
      <c r="H44" s="46"/>
      <c r="I44" s="46"/>
      <c r="J44" s="46"/>
      <c r="K44" s="49"/>
      <c r="L44" s="50"/>
      <c r="M44" s="51"/>
      <c r="N44" s="51"/>
      <c r="O44" s="52"/>
      <c r="P44" s="51"/>
      <c r="Q44" s="51"/>
      <c r="R44" s="51"/>
      <c r="S44" s="51"/>
      <c r="T44" s="51"/>
      <c r="U44" s="51"/>
      <c r="V44" s="51"/>
      <c r="W44" s="50"/>
      <c r="X44" s="49"/>
      <c r="Y44" s="49"/>
      <c r="Z44" s="51"/>
      <c r="AA44" s="53"/>
      <c r="AB44" s="54"/>
      <c r="AC44" s="55"/>
      <c r="AD44" s="51"/>
      <c r="AE44" s="51"/>
      <c r="AF44" s="56"/>
    </row>
    <row r="45" spans="1:32" s="12" customFormat="1" ht="12.75">
      <c r="A45" s="68" t="s">
        <v>133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70"/>
    </row>
    <row r="46" spans="1:32" s="6" customFormat="1" ht="11.25">
      <c r="A46" s="32" t="s">
        <v>134</v>
      </c>
      <c r="B46" s="33" t="s">
        <v>25</v>
      </c>
      <c r="C46" s="34" t="s">
        <v>26</v>
      </c>
      <c r="D46" s="35" t="s">
        <v>27</v>
      </c>
      <c r="E46" s="35" t="s">
        <v>28</v>
      </c>
      <c r="F46" s="35" t="s">
        <v>29</v>
      </c>
      <c r="G46" s="35" t="s">
        <v>30</v>
      </c>
      <c r="H46" s="35" t="s">
        <v>31</v>
      </c>
      <c r="I46" s="36" t="s">
        <v>32</v>
      </c>
      <c r="J46" s="36" t="s">
        <v>33</v>
      </c>
      <c r="K46" s="36" t="s">
        <v>34</v>
      </c>
      <c r="L46" s="36" t="s">
        <v>35</v>
      </c>
      <c r="M46" s="36" t="s">
        <v>36</v>
      </c>
      <c r="N46" s="36" t="s">
        <v>37</v>
      </c>
      <c r="O46" s="36" t="s">
        <v>38</v>
      </c>
      <c r="P46" s="37" t="s">
        <v>39</v>
      </c>
      <c r="Q46" s="37" t="s">
        <v>40</v>
      </c>
      <c r="R46" s="36" t="s">
        <v>41</v>
      </c>
      <c r="S46" s="36" t="s">
        <v>42</v>
      </c>
      <c r="T46" s="36" t="s">
        <v>43</v>
      </c>
      <c r="U46" s="36" t="s">
        <v>44</v>
      </c>
      <c r="V46" s="37" t="s">
        <v>45</v>
      </c>
      <c r="W46" s="38" t="s">
        <v>46</v>
      </c>
      <c r="X46" s="36" t="s">
        <v>47</v>
      </c>
      <c r="Y46" s="36" t="s">
        <v>48</v>
      </c>
      <c r="Z46" s="36" t="s">
        <v>49</v>
      </c>
      <c r="AA46" s="39" t="s">
        <v>50</v>
      </c>
      <c r="AB46" s="40" t="s">
        <v>51</v>
      </c>
      <c r="AC46" s="41" t="s">
        <v>52</v>
      </c>
      <c r="AD46" s="36" t="s">
        <v>53</v>
      </c>
      <c r="AE46" s="36" t="s">
        <v>54</v>
      </c>
      <c r="AF46" s="42" t="s">
        <v>55</v>
      </c>
    </row>
    <row r="47" spans="1:32" s="6" customFormat="1" ht="11.25">
      <c r="A47" s="43" t="s">
        <v>135</v>
      </c>
      <c r="B47" s="44">
        <f aca="true" t="shared" si="4" ref="B47:B61">((1.5-L47)*10*$L$9)+(M47*$M$9)+(N47*$N$9)+(O47*$O$9)+(P47*$P$9)+(Q47*$Q$9)+(R47*$R$9)+(S47*$S$9)+(T47*$T$9)+(U47*$U$9)+(V47*$V$9)+(W47*$W$9)+(Z47*$Z$9)+(AA47*$AA$9)+(AB47*$AB$9)+(AC47*$AC$9)+(AE47*$AE$9)</f>
        <v>616.4133333333333</v>
      </c>
      <c r="C47" s="45">
        <f aca="true" t="shared" si="5" ref="C47:C61">((1.5-L47)*10*$L$13)+(M47*$M$13)+(N47*$N$13)+(O47*$O$13)+(P47*$P$13)+(Q47*$Q$13)+(R47*$R$13)+(S47*$S$13)+(T47*$T$13)+(U47*$U$13)+(V47*$V$13)+(W47*$W$13)+(Z47*$Z$13)+(AA47*$AA$13)+(AB47*$AB$13)+(AC47*$AC$13)+(AE47*$AE$13)</f>
        <v>558.9666666666667</v>
      </c>
      <c r="D47" s="46" t="s">
        <v>57</v>
      </c>
      <c r="E47" s="47">
        <v>0.09</v>
      </c>
      <c r="F47" s="46" t="s">
        <v>67</v>
      </c>
      <c r="G47" s="46" t="s">
        <v>59</v>
      </c>
      <c r="H47" s="48" t="s">
        <v>60</v>
      </c>
      <c r="I47" s="49">
        <v>80</v>
      </c>
      <c r="J47" s="48">
        <v>277</v>
      </c>
      <c r="K47" s="49" t="s">
        <v>61</v>
      </c>
      <c r="L47" s="50">
        <v>1.5</v>
      </c>
      <c r="M47" s="51"/>
      <c r="N47" s="52">
        <v>82</v>
      </c>
      <c r="O47" s="51">
        <v>78</v>
      </c>
      <c r="P47" s="49"/>
      <c r="Q47" s="51">
        <v>52</v>
      </c>
      <c r="R47" s="51">
        <v>88</v>
      </c>
      <c r="S47" s="51"/>
      <c r="T47" s="51"/>
      <c r="U47" s="51">
        <v>44</v>
      </c>
      <c r="V47" s="49"/>
      <c r="W47" s="50">
        <f aca="true" t="shared" si="6" ref="W47:W65">(Z47/L47)</f>
        <v>250.66666666666666</v>
      </c>
      <c r="X47" s="49">
        <v>263</v>
      </c>
      <c r="Y47" s="49">
        <v>489</v>
      </c>
      <c r="Z47" s="51">
        <f aca="true" t="shared" si="7" ref="Z47:Z65">AVERAGE(X47:Y47)</f>
        <v>376</v>
      </c>
      <c r="AA47" s="53"/>
      <c r="AB47" s="54"/>
      <c r="AC47" s="55">
        <v>1</v>
      </c>
      <c r="AD47" s="51"/>
      <c r="AE47" s="51"/>
      <c r="AF47" s="56"/>
    </row>
    <row r="48" spans="1:32" s="6" customFormat="1" ht="11.25">
      <c r="A48" s="43" t="s">
        <v>136</v>
      </c>
      <c r="B48" s="44">
        <f t="shared" si="4"/>
        <v>554.8333333333333</v>
      </c>
      <c r="C48" s="45">
        <f t="shared" si="5"/>
        <v>500.8466666666667</v>
      </c>
      <c r="D48" s="46" t="s">
        <v>66</v>
      </c>
      <c r="E48" s="47">
        <v>0.1</v>
      </c>
      <c r="F48" s="46" t="s">
        <v>137</v>
      </c>
      <c r="G48" s="46" t="s">
        <v>59</v>
      </c>
      <c r="H48" s="48" t="s">
        <v>60</v>
      </c>
      <c r="I48" s="49">
        <v>80</v>
      </c>
      <c r="J48" s="48">
        <v>264</v>
      </c>
      <c r="K48" s="49" t="s">
        <v>61</v>
      </c>
      <c r="L48" s="50">
        <v>1.5</v>
      </c>
      <c r="M48" s="51"/>
      <c r="N48" s="51">
        <v>61</v>
      </c>
      <c r="O48" s="51">
        <v>69</v>
      </c>
      <c r="P48" s="49"/>
      <c r="Q48" s="51"/>
      <c r="R48" s="51">
        <v>93</v>
      </c>
      <c r="S48" s="51"/>
      <c r="T48" s="51">
        <v>46</v>
      </c>
      <c r="U48" s="51">
        <v>38</v>
      </c>
      <c r="V48" s="49"/>
      <c r="W48" s="50">
        <f t="shared" si="6"/>
        <v>226.66666666666666</v>
      </c>
      <c r="X48" s="49">
        <v>238</v>
      </c>
      <c r="Y48" s="49">
        <v>442</v>
      </c>
      <c r="Z48" s="51">
        <f t="shared" si="7"/>
        <v>340</v>
      </c>
      <c r="AA48" s="53">
        <v>1</v>
      </c>
      <c r="AB48" s="54"/>
      <c r="AC48" s="55"/>
      <c r="AD48" s="51"/>
      <c r="AE48" s="51"/>
      <c r="AF48" s="56"/>
    </row>
    <row r="49" spans="1:32" s="6" customFormat="1" ht="11.25">
      <c r="A49" s="43" t="s">
        <v>138</v>
      </c>
      <c r="B49" s="44">
        <f t="shared" si="4"/>
        <v>540.6733333333333</v>
      </c>
      <c r="C49" s="45">
        <f t="shared" si="5"/>
        <v>493.6666666666667</v>
      </c>
      <c r="D49" s="46" t="s">
        <v>63</v>
      </c>
      <c r="E49" s="47">
        <v>0.13</v>
      </c>
      <c r="F49" s="46" t="s">
        <v>77</v>
      </c>
      <c r="G49" s="46" t="s">
        <v>59</v>
      </c>
      <c r="H49" s="48" t="s">
        <v>60</v>
      </c>
      <c r="I49" s="49">
        <v>80</v>
      </c>
      <c r="J49" s="48">
        <v>264</v>
      </c>
      <c r="K49" s="49" t="s">
        <v>61</v>
      </c>
      <c r="L49" s="50">
        <v>1.5</v>
      </c>
      <c r="M49" s="51"/>
      <c r="N49" s="51">
        <v>69</v>
      </c>
      <c r="O49" s="51">
        <v>69</v>
      </c>
      <c r="P49" s="49"/>
      <c r="Q49" s="51">
        <v>46</v>
      </c>
      <c r="R49" s="51">
        <v>93</v>
      </c>
      <c r="S49" s="51"/>
      <c r="T49" s="51"/>
      <c r="U49" s="51">
        <v>46</v>
      </c>
      <c r="V49" s="49"/>
      <c r="W49" s="50">
        <f t="shared" si="6"/>
        <v>226.66666666666666</v>
      </c>
      <c r="X49" s="49">
        <v>238</v>
      </c>
      <c r="Y49" s="49">
        <v>442</v>
      </c>
      <c r="Z49" s="51">
        <f t="shared" si="7"/>
        <v>340</v>
      </c>
      <c r="AA49" s="53"/>
      <c r="AB49" s="54"/>
      <c r="AC49" s="55"/>
      <c r="AD49" s="51"/>
      <c r="AE49" s="51"/>
      <c r="AF49" s="56"/>
    </row>
    <row r="50" spans="1:32" s="6" customFormat="1" ht="11.25">
      <c r="A50" s="43" t="s">
        <v>139</v>
      </c>
      <c r="B50" s="44">
        <f t="shared" si="4"/>
        <v>529.7733333333333</v>
      </c>
      <c r="C50" s="45">
        <f t="shared" si="5"/>
        <v>480.24666666666667</v>
      </c>
      <c r="D50" s="46" t="s">
        <v>72</v>
      </c>
      <c r="E50" s="47">
        <v>0.04</v>
      </c>
      <c r="F50" s="46" t="s">
        <v>140</v>
      </c>
      <c r="G50" s="46" t="s">
        <v>59</v>
      </c>
      <c r="H50" s="48" t="s">
        <v>60</v>
      </c>
      <c r="I50" s="49">
        <v>80</v>
      </c>
      <c r="J50" s="48">
        <v>258</v>
      </c>
      <c r="K50" s="49" t="s">
        <v>61</v>
      </c>
      <c r="L50" s="50">
        <v>1.5</v>
      </c>
      <c r="M50" s="51"/>
      <c r="N50" s="52">
        <v>70</v>
      </c>
      <c r="O50" s="51">
        <v>66</v>
      </c>
      <c r="P50" s="49"/>
      <c r="Q50" s="51">
        <v>36</v>
      </c>
      <c r="R50" s="51">
        <v>72</v>
      </c>
      <c r="S50" s="51"/>
      <c r="T50" s="51"/>
      <c r="U50" s="51">
        <v>44</v>
      </c>
      <c r="V50" s="49"/>
      <c r="W50" s="50">
        <f t="shared" si="6"/>
        <v>216.66666666666666</v>
      </c>
      <c r="X50" s="49">
        <v>227</v>
      </c>
      <c r="Y50" s="49">
        <v>423</v>
      </c>
      <c r="Z50" s="51">
        <f t="shared" si="7"/>
        <v>325</v>
      </c>
      <c r="AA50" s="53"/>
      <c r="AB50" s="54"/>
      <c r="AC50" s="55">
        <v>1</v>
      </c>
      <c r="AD50" s="51"/>
      <c r="AE50" s="51"/>
      <c r="AF50" s="56"/>
    </row>
    <row r="51" spans="1:32" s="6" customFormat="1" ht="11.25">
      <c r="A51" s="43" t="s">
        <v>141</v>
      </c>
      <c r="B51" s="44">
        <f t="shared" si="4"/>
        <v>529.7733333333333</v>
      </c>
      <c r="C51" s="45">
        <f t="shared" si="5"/>
        <v>480.24666666666667</v>
      </c>
      <c r="D51" s="46" t="s">
        <v>72</v>
      </c>
      <c r="E51" s="47">
        <v>0.11</v>
      </c>
      <c r="F51" s="46" t="s">
        <v>140</v>
      </c>
      <c r="G51" s="46" t="s">
        <v>59</v>
      </c>
      <c r="H51" s="48" t="s">
        <v>60</v>
      </c>
      <c r="I51" s="49">
        <v>80</v>
      </c>
      <c r="J51" s="48">
        <v>258</v>
      </c>
      <c r="K51" s="49" t="s">
        <v>61</v>
      </c>
      <c r="L51" s="50">
        <v>1.5</v>
      </c>
      <c r="M51" s="51"/>
      <c r="N51" s="52">
        <v>70</v>
      </c>
      <c r="O51" s="51">
        <v>66</v>
      </c>
      <c r="P51" s="49"/>
      <c r="Q51" s="51">
        <v>36</v>
      </c>
      <c r="R51" s="51">
        <v>72</v>
      </c>
      <c r="S51" s="51"/>
      <c r="T51" s="51"/>
      <c r="U51" s="51">
        <v>44</v>
      </c>
      <c r="V51" s="49"/>
      <c r="W51" s="50">
        <f t="shared" si="6"/>
        <v>216.66666666666666</v>
      </c>
      <c r="X51" s="49">
        <v>227</v>
      </c>
      <c r="Y51" s="49">
        <v>423</v>
      </c>
      <c r="Z51" s="51">
        <f t="shared" si="7"/>
        <v>325</v>
      </c>
      <c r="AA51" s="53"/>
      <c r="AB51" s="54"/>
      <c r="AC51" s="55">
        <v>1</v>
      </c>
      <c r="AD51" s="51"/>
      <c r="AE51" s="51"/>
      <c r="AF51" s="56"/>
    </row>
    <row r="52" spans="1:32" s="6" customFormat="1" ht="11.25">
      <c r="A52" s="43" t="s">
        <v>142</v>
      </c>
      <c r="B52" s="44">
        <f t="shared" si="4"/>
        <v>629.3933333333332</v>
      </c>
      <c r="C52" s="45">
        <f t="shared" si="5"/>
        <v>458.1686666666667</v>
      </c>
      <c r="D52" s="46" t="s">
        <v>53</v>
      </c>
      <c r="E52" s="47" t="s">
        <v>69</v>
      </c>
      <c r="F52" s="46" t="s">
        <v>143</v>
      </c>
      <c r="G52" s="46" t="s">
        <v>144</v>
      </c>
      <c r="H52" s="48" t="s">
        <v>60</v>
      </c>
      <c r="I52" s="49">
        <v>80</v>
      </c>
      <c r="J52" s="48">
        <v>277</v>
      </c>
      <c r="K52" s="49" t="s">
        <v>61</v>
      </c>
      <c r="L52" s="50">
        <v>1.5</v>
      </c>
      <c r="M52" s="51"/>
      <c r="N52" s="51"/>
      <c r="O52" s="51">
        <v>118</v>
      </c>
      <c r="P52" s="49"/>
      <c r="Q52" s="51">
        <v>44</v>
      </c>
      <c r="R52" s="51">
        <v>141</v>
      </c>
      <c r="S52" s="51"/>
      <c r="T52" s="51"/>
      <c r="U52" s="51"/>
      <c r="V52" s="49">
        <v>52</v>
      </c>
      <c r="W52" s="50">
        <f t="shared" si="6"/>
        <v>250.66666666666666</v>
      </c>
      <c r="X52" s="49">
        <v>263</v>
      </c>
      <c r="Y52" s="49">
        <v>489</v>
      </c>
      <c r="Z52" s="51">
        <f t="shared" si="7"/>
        <v>376</v>
      </c>
      <c r="AA52" s="53">
        <v>1</v>
      </c>
      <c r="AB52" s="54"/>
      <c r="AC52" s="55"/>
      <c r="AD52" s="51"/>
      <c r="AE52" s="51"/>
      <c r="AF52" s="56"/>
    </row>
    <row r="53" spans="1:32" s="6" customFormat="1" ht="11.25">
      <c r="A53" s="43" t="s">
        <v>145</v>
      </c>
      <c r="B53" s="44">
        <f t="shared" si="4"/>
        <v>485.0666666666666</v>
      </c>
      <c r="C53" s="45">
        <f t="shared" si="5"/>
        <v>446.4033333333333</v>
      </c>
      <c r="D53" s="46" t="s">
        <v>76</v>
      </c>
      <c r="E53" s="47">
        <v>0.13</v>
      </c>
      <c r="F53" s="46" t="s">
        <v>146</v>
      </c>
      <c r="G53" s="46" t="s">
        <v>59</v>
      </c>
      <c r="H53" s="48" t="s">
        <v>60</v>
      </c>
      <c r="I53" s="49">
        <v>80</v>
      </c>
      <c r="J53" s="48">
        <v>251</v>
      </c>
      <c r="K53" s="49" t="s">
        <v>61</v>
      </c>
      <c r="L53" s="50">
        <v>1.5</v>
      </c>
      <c r="M53" s="51"/>
      <c r="N53" s="51">
        <v>62</v>
      </c>
      <c r="O53" s="51">
        <v>62</v>
      </c>
      <c r="P53" s="49"/>
      <c r="Q53" s="51"/>
      <c r="R53" s="51">
        <v>82</v>
      </c>
      <c r="S53" s="51"/>
      <c r="T53" s="51">
        <v>41</v>
      </c>
      <c r="U53" s="51">
        <v>41</v>
      </c>
      <c r="V53" s="49"/>
      <c r="W53" s="50">
        <f t="shared" si="6"/>
        <v>205.33333333333334</v>
      </c>
      <c r="X53" s="49">
        <v>215</v>
      </c>
      <c r="Y53" s="49">
        <v>401</v>
      </c>
      <c r="Z53" s="51">
        <f t="shared" si="7"/>
        <v>308</v>
      </c>
      <c r="AA53" s="53"/>
      <c r="AB53" s="54"/>
      <c r="AC53" s="55"/>
      <c r="AD53" s="51"/>
      <c r="AE53" s="51"/>
      <c r="AF53" s="56"/>
    </row>
    <row r="54" spans="1:32" s="6" customFormat="1" ht="11.25">
      <c r="A54" s="43" t="s">
        <v>147</v>
      </c>
      <c r="B54" s="44">
        <f t="shared" si="4"/>
        <v>463.2933333333333</v>
      </c>
      <c r="C54" s="45">
        <f t="shared" si="5"/>
        <v>423.44666666666666</v>
      </c>
      <c r="D54" s="46" t="s">
        <v>85</v>
      </c>
      <c r="E54" s="47">
        <v>0.09</v>
      </c>
      <c r="F54" s="46" t="s">
        <v>140</v>
      </c>
      <c r="G54" s="46" t="s">
        <v>59</v>
      </c>
      <c r="H54" s="48" t="s">
        <v>60</v>
      </c>
      <c r="I54" s="49">
        <v>80</v>
      </c>
      <c r="J54" s="48">
        <v>245</v>
      </c>
      <c r="K54" s="49" t="s">
        <v>61</v>
      </c>
      <c r="L54" s="50">
        <v>1.5</v>
      </c>
      <c r="M54" s="51"/>
      <c r="N54" s="51">
        <v>58</v>
      </c>
      <c r="O54" s="51">
        <v>58</v>
      </c>
      <c r="P54" s="49"/>
      <c r="Q54" s="51">
        <v>39</v>
      </c>
      <c r="R54" s="51">
        <v>78</v>
      </c>
      <c r="S54" s="51"/>
      <c r="T54" s="51"/>
      <c r="U54" s="51">
        <v>39</v>
      </c>
      <c r="V54" s="49"/>
      <c r="W54" s="50">
        <f t="shared" si="6"/>
        <v>196.66666666666666</v>
      </c>
      <c r="X54" s="49">
        <v>206</v>
      </c>
      <c r="Y54" s="49">
        <v>384</v>
      </c>
      <c r="Z54" s="51">
        <f t="shared" si="7"/>
        <v>295</v>
      </c>
      <c r="AA54" s="53"/>
      <c r="AB54" s="54"/>
      <c r="AC54" s="55"/>
      <c r="AD54" s="51"/>
      <c r="AE54" s="51"/>
      <c r="AF54" s="56"/>
    </row>
    <row r="55" spans="1:32" s="6" customFormat="1" ht="11.25">
      <c r="A55" s="43" t="s">
        <v>148</v>
      </c>
      <c r="B55" s="44">
        <f t="shared" si="4"/>
        <v>463.2933333333333</v>
      </c>
      <c r="C55" s="45">
        <f t="shared" si="5"/>
        <v>423.44666666666666</v>
      </c>
      <c r="D55" s="46" t="s">
        <v>85</v>
      </c>
      <c r="E55" s="47">
        <v>0.08</v>
      </c>
      <c r="F55" s="46" t="s">
        <v>140</v>
      </c>
      <c r="G55" s="46" t="s">
        <v>59</v>
      </c>
      <c r="H55" s="48" t="s">
        <v>60</v>
      </c>
      <c r="I55" s="49">
        <v>80</v>
      </c>
      <c r="J55" s="48">
        <v>245</v>
      </c>
      <c r="K55" s="49" t="s">
        <v>61</v>
      </c>
      <c r="L55" s="50">
        <v>1.5</v>
      </c>
      <c r="M55" s="51"/>
      <c r="N55" s="51">
        <v>58</v>
      </c>
      <c r="O55" s="51">
        <v>58</v>
      </c>
      <c r="P55" s="49"/>
      <c r="Q55" s="51">
        <v>39</v>
      </c>
      <c r="R55" s="51">
        <v>78</v>
      </c>
      <c r="S55" s="51"/>
      <c r="T55" s="51"/>
      <c r="U55" s="51">
        <v>39</v>
      </c>
      <c r="V55" s="49"/>
      <c r="W55" s="50">
        <f t="shared" si="6"/>
        <v>196.66666666666666</v>
      </c>
      <c r="X55" s="49">
        <v>206</v>
      </c>
      <c r="Y55" s="49">
        <v>384</v>
      </c>
      <c r="Z55" s="51">
        <f t="shared" si="7"/>
        <v>295</v>
      </c>
      <c r="AA55" s="53"/>
      <c r="AB55" s="54"/>
      <c r="AC55" s="55"/>
      <c r="AD55" s="51"/>
      <c r="AE55" s="51"/>
      <c r="AF55" s="56"/>
    </row>
    <row r="56" spans="1:32" s="6" customFormat="1" ht="11.25">
      <c r="A56" s="43" t="s">
        <v>149</v>
      </c>
      <c r="B56" s="44">
        <f t="shared" si="4"/>
        <v>564.9533333333333</v>
      </c>
      <c r="C56" s="45">
        <f t="shared" si="5"/>
        <v>412.3026666666667</v>
      </c>
      <c r="D56" s="46" t="s">
        <v>53</v>
      </c>
      <c r="E56" s="47" t="s">
        <v>79</v>
      </c>
      <c r="F56" s="46" t="s">
        <v>150</v>
      </c>
      <c r="G56" s="46" t="s">
        <v>144</v>
      </c>
      <c r="H56" s="48" t="s">
        <v>60</v>
      </c>
      <c r="I56" s="49">
        <v>80</v>
      </c>
      <c r="J56" s="48">
        <v>264</v>
      </c>
      <c r="K56" s="49" t="s">
        <v>61</v>
      </c>
      <c r="L56" s="50">
        <v>1.5</v>
      </c>
      <c r="M56" s="51"/>
      <c r="N56" s="51"/>
      <c r="O56" s="51">
        <v>104</v>
      </c>
      <c r="P56" s="49"/>
      <c r="Q56" s="51">
        <v>38</v>
      </c>
      <c r="R56" s="51">
        <v>123</v>
      </c>
      <c r="S56" s="51"/>
      <c r="T56" s="51"/>
      <c r="U56" s="51"/>
      <c r="V56" s="49">
        <v>46</v>
      </c>
      <c r="W56" s="50">
        <f t="shared" si="6"/>
        <v>226.66666666666666</v>
      </c>
      <c r="X56" s="49">
        <v>238</v>
      </c>
      <c r="Y56" s="49">
        <v>442</v>
      </c>
      <c r="Z56" s="51">
        <f t="shared" si="7"/>
        <v>340</v>
      </c>
      <c r="AA56" s="53">
        <v>1</v>
      </c>
      <c r="AB56" s="54"/>
      <c r="AC56" s="55"/>
      <c r="AD56" s="51"/>
      <c r="AE56" s="51"/>
      <c r="AF56" s="56"/>
    </row>
    <row r="57" spans="1:32" s="6" customFormat="1" ht="11.25">
      <c r="A57" s="43" t="s">
        <v>151</v>
      </c>
      <c r="B57" s="44">
        <f t="shared" si="4"/>
        <v>539.0733333333333</v>
      </c>
      <c r="C57" s="45">
        <f t="shared" si="5"/>
        <v>393.3906666666667</v>
      </c>
      <c r="D57" s="46" t="s">
        <v>53</v>
      </c>
      <c r="E57" s="47" t="s">
        <v>88</v>
      </c>
      <c r="F57" s="46" t="s">
        <v>89</v>
      </c>
      <c r="G57" s="46" t="s">
        <v>144</v>
      </c>
      <c r="H57" s="48" t="s">
        <v>60</v>
      </c>
      <c r="I57" s="49">
        <v>80</v>
      </c>
      <c r="J57" s="48">
        <v>258</v>
      </c>
      <c r="K57" s="49" t="s">
        <v>61</v>
      </c>
      <c r="L57" s="50">
        <v>1.5</v>
      </c>
      <c r="M57" s="51"/>
      <c r="N57" s="51"/>
      <c r="O57" s="51">
        <v>99</v>
      </c>
      <c r="P57" s="49"/>
      <c r="Q57" s="51">
        <v>36</v>
      </c>
      <c r="R57" s="51">
        <v>115</v>
      </c>
      <c r="S57" s="51"/>
      <c r="T57" s="51"/>
      <c r="U57" s="51"/>
      <c r="V57" s="49">
        <v>44</v>
      </c>
      <c r="W57" s="50">
        <f t="shared" si="6"/>
        <v>216.66666666666666</v>
      </c>
      <c r="X57" s="49">
        <v>227</v>
      </c>
      <c r="Y57" s="49">
        <v>423</v>
      </c>
      <c r="Z57" s="51">
        <f t="shared" si="7"/>
        <v>325</v>
      </c>
      <c r="AA57" s="53">
        <v>1</v>
      </c>
      <c r="AB57" s="54"/>
      <c r="AC57" s="55"/>
      <c r="AD57" s="51"/>
      <c r="AE57" s="51"/>
      <c r="AF57" s="56"/>
    </row>
    <row r="58" spans="1:32" s="6" customFormat="1" ht="11.25">
      <c r="A58" s="43" t="s">
        <v>153</v>
      </c>
      <c r="B58" s="44">
        <f t="shared" si="4"/>
        <v>511.41999999999996</v>
      </c>
      <c r="C58" s="45">
        <f t="shared" si="5"/>
        <v>374.011</v>
      </c>
      <c r="D58" s="46" t="s">
        <v>53</v>
      </c>
      <c r="E58" s="47" t="s">
        <v>103</v>
      </c>
      <c r="F58" s="46" t="s">
        <v>179</v>
      </c>
      <c r="G58" s="46" t="s">
        <v>144</v>
      </c>
      <c r="H58" s="48" t="s">
        <v>60</v>
      </c>
      <c r="I58" s="49">
        <v>80</v>
      </c>
      <c r="J58" s="48">
        <v>252</v>
      </c>
      <c r="K58" s="49" t="s">
        <v>61</v>
      </c>
      <c r="L58" s="50">
        <v>1.5</v>
      </c>
      <c r="M58" s="51"/>
      <c r="N58" s="51"/>
      <c r="O58" s="51">
        <v>93</v>
      </c>
      <c r="P58" s="49"/>
      <c r="Q58" s="51">
        <v>33</v>
      </c>
      <c r="R58" s="51">
        <v>107</v>
      </c>
      <c r="S58" s="51"/>
      <c r="T58" s="51"/>
      <c r="U58" s="51"/>
      <c r="V58" s="49">
        <v>41</v>
      </c>
      <c r="W58" s="50">
        <f t="shared" si="6"/>
        <v>207</v>
      </c>
      <c r="X58" s="49">
        <v>217</v>
      </c>
      <c r="Y58" s="49">
        <v>404</v>
      </c>
      <c r="Z58" s="51">
        <f t="shared" si="7"/>
        <v>310.5</v>
      </c>
      <c r="AA58" s="53">
        <v>1</v>
      </c>
      <c r="AB58" s="54"/>
      <c r="AC58" s="55"/>
      <c r="AD58" s="51"/>
      <c r="AE58" s="51"/>
      <c r="AF58" s="56"/>
    </row>
    <row r="59" spans="1:32" s="6" customFormat="1" ht="11.25">
      <c r="A59" s="43" t="s">
        <v>152</v>
      </c>
      <c r="B59" s="44">
        <f t="shared" si="4"/>
        <v>486.4733333333333</v>
      </c>
      <c r="C59" s="45">
        <f t="shared" si="5"/>
        <v>355.68566666666663</v>
      </c>
      <c r="D59" s="46" t="s">
        <v>53</v>
      </c>
      <c r="E59" s="47" t="s">
        <v>101</v>
      </c>
      <c r="F59" s="46" t="s">
        <v>89</v>
      </c>
      <c r="G59" s="46" t="s">
        <v>144</v>
      </c>
      <c r="H59" s="48" t="s">
        <v>60</v>
      </c>
      <c r="I59" s="49">
        <v>80</v>
      </c>
      <c r="J59" s="48">
        <v>245</v>
      </c>
      <c r="K59" s="49" t="s">
        <v>61</v>
      </c>
      <c r="L59" s="50">
        <v>1.5</v>
      </c>
      <c r="M59" s="51"/>
      <c r="N59" s="51"/>
      <c r="O59" s="51">
        <v>88</v>
      </c>
      <c r="P59" s="49"/>
      <c r="Q59" s="51">
        <v>31</v>
      </c>
      <c r="R59" s="51">
        <v>101</v>
      </c>
      <c r="S59" s="51"/>
      <c r="T59" s="51"/>
      <c r="U59" s="51"/>
      <c r="V59" s="49">
        <v>39</v>
      </c>
      <c r="W59" s="50">
        <f t="shared" si="6"/>
        <v>196.66666666666666</v>
      </c>
      <c r="X59" s="49">
        <v>206</v>
      </c>
      <c r="Y59" s="49">
        <v>384</v>
      </c>
      <c r="Z59" s="51">
        <f t="shared" si="7"/>
        <v>295</v>
      </c>
      <c r="AA59" s="53">
        <v>1</v>
      </c>
      <c r="AB59" s="54"/>
      <c r="AC59" s="55"/>
      <c r="AD59" s="51"/>
      <c r="AE59" s="51"/>
      <c r="AF59" s="56"/>
    </row>
    <row r="60" spans="1:32" s="6" customFormat="1" ht="11.25">
      <c r="A60" s="43" t="s">
        <v>154</v>
      </c>
      <c r="B60" s="44">
        <f t="shared" si="4"/>
        <v>436.57333333333327</v>
      </c>
      <c r="C60" s="45">
        <f t="shared" si="5"/>
        <v>320.0806666666667</v>
      </c>
      <c r="D60" s="46" t="s">
        <v>53</v>
      </c>
      <c r="E60" s="47" t="s">
        <v>111</v>
      </c>
      <c r="F60" s="46" t="s">
        <v>89</v>
      </c>
      <c r="G60" s="46" t="s">
        <v>144</v>
      </c>
      <c r="H60" s="48" t="s">
        <v>60</v>
      </c>
      <c r="I60" s="49">
        <v>80</v>
      </c>
      <c r="J60" s="48">
        <v>232</v>
      </c>
      <c r="K60" s="49" t="s">
        <v>61</v>
      </c>
      <c r="L60" s="50">
        <v>1.5</v>
      </c>
      <c r="M60" s="51"/>
      <c r="N60" s="51"/>
      <c r="O60" s="51">
        <v>78</v>
      </c>
      <c r="P60" s="49"/>
      <c r="Q60" s="51">
        <v>26</v>
      </c>
      <c r="R60" s="51">
        <v>86</v>
      </c>
      <c r="S60" s="51"/>
      <c r="T60" s="51"/>
      <c r="U60" s="51"/>
      <c r="V60" s="49">
        <v>34</v>
      </c>
      <c r="W60" s="50">
        <f t="shared" si="6"/>
        <v>178.66666666666666</v>
      </c>
      <c r="X60" s="49">
        <v>187</v>
      </c>
      <c r="Y60" s="49">
        <v>349</v>
      </c>
      <c r="Z60" s="51">
        <f t="shared" si="7"/>
        <v>268</v>
      </c>
      <c r="AA60" s="53">
        <v>1</v>
      </c>
      <c r="AB60" s="54"/>
      <c r="AC60" s="55"/>
      <c r="AD60" s="51"/>
      <c r="AE60" s="51"/>
      <c r="AF60" s="56"/>
    </row>
    <row r="61" spans="1:32" s="6" customFormat="1" ht="11.25">
      <c r="A61" s="43" t="s">
        <v>155</v>
      </c>
      <c r="B61" s="44">
        <f t="shared" si="4"/>
        <v>341.9679999999999</v>
      </c>
      <c r="C61" s="45">
        <f t="shared" si="5"/>
        <v>220.92174999999995</v>
      </c>
      <c r="D61" s="46" t="s">
        <v>156</v>
      </c>
      <c r="E61" s="47">
        <v>0.18</v>
      </c>
      <c r="F61" s="46" t="s">
        <v>157</v>
      </c>
      <c r="G61" s="46" t="s">
        <v>59</v>
      </c>
      <c r="H61" s="48" t="s">
        <v>60</v>
      </c>
      <c r="I61" s="49">
        <v>80</v>
      </c>
      <c r="J61" s="48">
        <v>226</v>
      </c>
      <c r="K61" s="49" t="s">
        <v>61</v>
      </c>
      <c r="L61" s="50">
        <v>1.6</v>
      </c>
      <c r="M61" s="51">
        <v>37</v>
      </c>
      <c r="N61" s="51"/>
      <c r="O61" s="51">
        <v>73</v>
      </c>
      <c r="P61" s="49">
        <v>24</v>
      </c>
      <c r="Q61" s="51"/>
      <c r="R61" s="51"/>
      <c r="S61" s="51"/>
      <c r="T61" s="51"/>
      <c r="U61" s="51"/>
      <c r="V61" s="49"/>
      <c r="W61" s="50">
        <f t="shared" si="6"/>
        <v>171.5625</v>
      </c>
      <c r="X61" s="49">
        <v>192</v>
      </c>
      <c r="Y61" s="49">
        <v>357</v>
      </c>
      <c r="Z61" s="51">
        <f t="shared" si="7"/>
        <v>274.5</v>
      </c>
      <c r="AA61" s="53">
        <v>1</v>
      </c>
      <c r="AB61" s="54"/>
      <c r="AC61" s="55"/>
      <c r="AD61" s="51">
        <f>31*0.0015+34*0.001</f>
        <v>0.0805</v>
      </c>
      <c r="AE61" s="51">
        <f>31*0.0015+34*0.001</f>
        <v>0.0805</v>
      </c>
      <c r="AF61" s="56" t="s">
        <v>158</v>
      </c>
    </row>
    <row r="62" spans="1:32" s="6" customFormat="1" ht="11.25">
      <c r="A62" s="43" t="s">
        <v>159</v>
      </c>
      <c r="B62" s="44">
        <f>((2.5-L62)*10*$L$7)+(M62*$M$7)+(N62*$N$7)+(O62*$O$7)+(P62*$P$7)+(Q62*$Q$7)+(R62*$R$7)+(S62*$S$7)+(T62*$T$7)+(U62*$U$7)+(V62*$V$7)+(W62*$W$7)+(Z62*$Z$7)+(AA62*$AA$7)+(AB62*$AB$7)+(AC62*$AC$7)+(AD62*$AD$7)</f>
        <v>94.27999999999999</v>
      </c>
      <c r="C62" s="45">
        <f>((2.5-L62)*10*$L$12)+(M62*$M$12)+(N62*$N$12)+(O62*$O$12)+(P62*$P$12)+(Q62*$Q$12)+(R62*$R$12)+(S62*$S$12)+(T62*$T$12)+(U62*$U$12)+(V62*$V$12)+(W62*$W$12)+(Z62*$Z$12)+(AA62*$AA$12)+(AB62*$AB$12)+(AC62*$AC$12)+(AE62*$AE$12)</f>
        <v>161.322</v>
      </c>
      <c r="D62" s="46" t="s">
        <v>53</v>
      </c>
      <c r="E62" s="47" t="s">
        <v>123</v>
      </c>
      <c r="F62" s="46" t="s">
        <v>124</v>
      </c>
      <c r="G62" s="46" t="s">
        <v>144</v>
      </c>
      <c r="H62" s="48" t="s">
        <v>60</v>
      </c>
      <c r="I62" s="49">
        <v>70</v>
      </c>
      <c r="J62" s="48">
        <v>154</v>
      </c>
      <c r="K62" s="49" t="s">
        <v>61</v>
      </c>
      <c r="L62" s="50">
        <v>1.5</v>
      </c>
      <c r="M62" s="51"/>
      <c r="N62" s="51"/>
      <c r="O62" s="51">
        <v>31</v>
      </c>
      <c r="P62" s="49">
        <v>9</v>
      </c>
      <c r="Q62" s="51">
        <v>22</v>
      </c>
      <c r="R62" s="51">
        <v>38</v>
      </c>
      <c r="S62" s="51"/>
      <c r="T62" s="51"/>
      <c r="U62" s="51">
        <v>7</v>
      </c>
      <c r="V62" s="49">
        <v>12</v>
      </c>
      <c r="W62" s="50">
        <f t="shared" si="6"/>
        <v>108</v>
      </c>
      <c r="X62" s="49">
        <v>113</v>
      </c>
      <c r="Y62" s="49">
        <v>211</v>
      </c>
      <c r="Z62" s="51">
        <f t="shared" si="7"/>
        <v>162</v>
      </c>
      <c r="AA62" s="53"/>
      <c r="AB62" s="54"/>
      <c r="AC62" s="55"/>
      <c r="AD62" s="51"/>
      <c r="AE62" s="51"/>
      <c r="AF62" s="56"/>
    </row>
    <row r="63" spans="1:32" s="6" customFormat="1" ht="11.25">
      <c r="A63" s="58" t="s">
        <v>160</v>
      </c>
      <c r="B63" s="44">
        <f>((1.5-L63)*10*$L$9)+(M63*$M$9)+(N63*$N$9)+(O63*$O$9)+(P63*$P$9)+(Q63*$Q$9)+(R63*$R$9)+(S63*$S$9)+(T63*$T$9)+(U63*$U$9)+(V63*$V$9)+(W63*$W$9)+(Z63*$Z$9)+(AA63*$AA$9)+(AB63*$AB$9)+(AC63*$AC$9)+(AE63*$AE$9)</f>
        <v>185.98499999999999</v>
      </c>
      <c r="C63" s="45">
        <f>((1.5-L63)*10*$L$13)+(M63*$M$13)+(N63*$N$13)+(O63*$O$13)+(P63*$P$13)+(Q63*$Q$13)+(R63*$R$13)+(S63*$S$13)+(T63*$T$13)+(U63*$U$13)+(V63*$V$13)+(W63*$W$13)+(Z63*$Z$13)+(AA63*$AA$13)+(AB63*$AB$13)+(AC63*$AC$13)+(AE63*$AE$13)</f>
        <v>116.07749999999994</v>
      </c>
      <c r="D63" s="46" t="s">
        <v>126</v>
      </c>
      <c r="E63" s="46" t="s">
        <v>127</v>
      </c>
      <c r="F63" s="46" t="s">
        <v>128</v>
      </c>
      <c r="G63" s="46" t="s">
        <v>59</v>
      </c>
      <c r="H63" s="48" t="s">
        <v>60</v>
      </c>
      <c r="I63" s="46">
        <v>77</v>
      </c>
      <c r="J63" s="48">
        <v>174</v>
      </c>
      <c r="K63" s="49" t="s">
        <v>61</v>
      </c>
      <c r="L63" s="50">
        <v>1.6</v>
      </c>
      <c r="M63" s="51"/>
      <c r="N63" s="51"/>
      <c r="O63" s="51"/>
      <c r="P63" s="49"/>
      <c r="Q63" s="52">
        <v>19</v>
      </c>
      <c r="R63" s="51">
        <v>23</v>
      </c>
      <c r="S63" s="51"/>
      <c r="T63" s="51"/>
      <c r="U63" s="51"/>
      <c r="V63" s="49"/>
      <c r="W63" s="50">
        <f t="shared" si="6"/>
        <v>101.875</v>
      </c>
      <c r="X63" s="49">
        <v>114</v>
      </c>
      <c r="Y63" s="49">
        <v>212</v>
      </c>
      <c r="Z63" s="51">
        <f t="shared" si="7"/>
        <v>163</v>
      </c>
      <c r="AA63" s="53"/>
      <c r="AB63" s="54"/>
      <c r="AC63" s="55">
        <v>1</v>
      </c>
      <c r="AD63" s="51"/>
      <c r="AE63" s="51"/>
      <c r="AF63" s="56"/>
    </row>
    <row r="64" spans="1:32" s="6" customFormat="1" ht="11.25">
      <c r="A64" s="43" t="s">
        <v>161</v>
      </c>
      <c r="B64" s="44">
        <f>((1.5-L64)*10*$L$9)+(M64*$M$9)+(N64*$N$9)+(O64*$O$9)+(P64*$P$9)+(Q64*$Q$9)+(R64*$R$9)+(S64*$S$9)+(T64*$T$9)+(U64*$U$9)+(V64*$V$9)+(W64*$W$9)+(Z64*$Z$9)+(AA64*$AA$9)+(AB64*$AB$9)+(AC64*$AC$9)+(AE64*$AE$9)</f>
        <v>230.7144117647059</v>
      </c>
      <c r="C64" s="45">
        <f>((1.5-L64)*10*$L$13)+(M64*$M$13)+(N64*$N$13)+(O64*$O$13)+(P64*$P$13)+(Q64*$Q$13)+(R64*$R$13)+(S64*$S$13)+(T64*$T$13)+(U64*$U$13)+(V64*$V$13)+(W64*$W$13)+(Z64*$Z$13)+(AA64*$AA$13)+(AB64*$AB$13)+(AC64*$AC$13)+(AE64*$AE$13)</f>
        <v>72.96088235294123</v>
      </c>
      <c r="D64" s="46" t="s">
        <v>162</v>
      </c>
      <c r="E64" s="46" t="s">
        <v>120</v>
      </c>
      <c r="F64" s="46" t="s">
        <v>163</v>
      </c>
      <c r="G64" s="46" t="s">
        <v>59</v>
      </c>
      <c r="H64" s="48" t="s">
        <v>60</v>
      </c>
      <c r="I64" s="46">
        <v>80</v>
      </c>
      <c r="J64" s="48">
        <v>200</v>
      </c>
      <c r="K64" s="49" t="s">
        <v>61</v>
      </c>
      <c r="L64" s="50">
        <v>1.7</v>
      </c>
      <c r="M64" s="51">
        <v>29</v>
      </c>
      <c r="N64" s="51"/>
      <c r="O64" s="51">
        <v>43</v>
      </c>
      <c r="P64" s="49"/>
      <c r="Q64" s="51"/>
      <c r="R64" s="51"/>
      <c r="S64" s="51"/>
      <c r="T64" s="51"/>
      <c r="U64" s="51"/>
      <c r="V64" s="49"/>
      <c r="W64" s="50">
        <f t="shared" si="6"/>
        <v>143.23529411764707</v>
      </c>
      <c r="X64" s="49">
        <v>170</v>
      </c>
      <c r="Y64" s="49">
        <v>317</v>
      </c>
      <c r="Z64" s="51">
        <f t="shared" si="7"/>
        <v>243.5</v>
      </c>
      <c r="AA64" s="53"/>
      <c r="AB64" s="54"/>
      <c r="AC64" s="55"/>
      <c r="AD64" s="51">
        <f>44*0.0015+19*0.001</f>
        <v>0.085</v>
      </c>
      <c r="AE64" s="51">
        <f>44*0.0015+19*0.001</f>
        <v>0.085</v>
      </c>
      <c r="AF64" s="56" t="s">
        <v>164</v>
      </c>
    </row>
    <row r="65" spans="1:32" s="6" customFormat="1" ht="11.25">
      <c r="A65" s="43" t="s">
        <v>165</v>
      </c>
      <c r="B65" s="44">
        <f>((1.5-L65)*10*$L$9)+(M65*$M$9)+(N65*$N$9)+(O65*$O$9)+(P65*$P$9)+(Q65*$Q$9)+(R65*$R$9)+(S65*$S$9)+(T65*$T$9)+(U65*$U$9)+(V65*$V$9)+(W65*$W$9)+(Z65*$Z$9)+(AA65*$AA$9)+(AB65*$AB$9)+(AC65*$AC$9)+(AE65*$AE$9)</f>
        <v>230.7144117647059</v>
      </c>
      <c r="C65" s="45">
        <f>((1.5-L65)*10*$L$13)+(M65*$M$13)+(N65*$N$13)+(O65*$O$13)+(P65*$P$13)+(Q65*$Q$13)+(R65*$R$13)+(S65*$S$13)+(T65*$T$13)+(U65*$U$13)+(V65*$V$13)+(W65*$W$13)+(Z65*$Z$13)+(AA65*$AA$13)+(AB65*$AB$13)+(AC65*$AC$13)+(AE65*$AE$13)</f>
        <v>72.96088235294123</v>
      </c>
      <c r="D65" s="46" t="s">
        <v>162</v>
      </c>
      <c r="E65" s="46" t="s">
        <v>120</v>
      </c>
      <c r="F65" s="46" t="s">
        <v>163</v>
      </c>
      <c r="G65" s="46" t="s">
        <v>59</v>
      </c>
      <c r="H65" s="48" t="s">
        <v>60</v>
      </c>
      <c r="I65" s="46">
        <v>80</v>
      </c>
      <c r="J65" s="48">
        <v>200</v>
      </c>
      <c r="K65" s="49" t="s">
        <v>61</v>
      </c>
      <c r="L65" s="50">
        <v>1.7</v>
      </c>
      <c r="M65" s="51">
        <v>29</v>
      </c>
      <c r="N65" s="51"/>
      <c r="O65" s="51">
        <v>43</v>
      </c>
      <c r="P65" s="49"/>
      <c r="Q65" s="51"/>
      <c r="R65" s="51"/>
      <c r="S65" s="51"/>
      <c r="T65" s="51"/>
      <c r="U65" s="51"/>
      <c r="V65" s="49"/>
      <c r="W65" s="50">
        <f t="shared" si="6"/>
        <v>143.23529411764707</v>
      </c>
      <c r="X65" s="49">
        <v>170</v>
      </c>
      <c r="Y65" s="49">
        <v>317</v>
      </c>
      <c r="Z65" s="51">
        <f t="shared" si="7"/>
        <v>243.5</v>
      </c>
      <c r="AA65" s="53"/>
      <c r="AB65" s="54"/>
      <c r="AC65" s="55"/>
      <c r="AD65" s="51">
        <f>44*0.0015+19*0.001</f>
        <v>0.085</v>
      </c>
      <c r="AE65" s="51">
        <f>44*0.0015+19*0.001</f>
        <v>0.085</v>
      </c>
      <c r="AF65" s="56" t="s">
        <v>164</v>
      </c>
    </row>
    <row r="66" spans="1:32" ht="11.25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3"/>
    </row>
    <row r="67" spans="1:32" ht="11.25">
      <c r="A67" s="74" t="s">
        <v>166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6"/>
    </row>
    <row r="68" spans="1:32" ht="11.25">
      <c r="A68" s="59" t="s">
        <v>167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1"/>
    </row>
    <row r="69" spans="1:32" ht="11.25" customHeight="1">
      <c r="A69" s="59" t="s">
        <v>168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1"/>
    </row>
    <row r="70" spans="1:32" ht="11.25" customHeight="1">
      <c r="A70" s="65" t="s">
        <v>169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7"/>
    </row>
    <row r="71" spans="1:32" ht="11.25">
      <c r="A71" s="59" t="s">
        <v>170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1"/>
    </row>
    <row r="72" spans="1:32" ht="11.25">
      <c r="A72" s="59" t="s">
        <v>171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1"/>
    </row>
    <row r="73" spans="1:32" ht="11.25">
      <c r="A73" s="59" t="s">
        <v>172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1"/>
    </row>
    <row r="74" spans="1:32" ht="11.25">
      <c r="A74" s="59" t="s">
        <v>173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1"/>
    </row>
    <row r="75" spans="1:32" ht="11.25">
      <c r="A75" s="59" t="s">
        <v>174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1"/>
    </row>
    <row r="76" spans="1:32" ht="11.25">
      <c r="A76" s="59" t="s">
        <v>175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1"/>
    </row>
    <row r="77" spans="1:32" ht="11.25">
      <c r="A77" s="62" t="s">
        <v>176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4"/>
    </row>
  </sheetData>
  <mergeCells count="26">
    <mergeCell ref="A1:AF1"/>
    <mergeCell ref="A2:AF2"/>
    <mergeCell ref="A3:AF3"/>
    <mergeCell ref="A4:AF4"/>
    <mergeCell ref="Q5:V5"/>
    <mergeCell ref="W5:AB5"/>
    <mergeCell ref="AC5:AF5"/>
    <mergeCell ref="A6:AF6"/>
    <mergeCell ref="B5:D5"/>
    <mergeCell ref="E5:F5"/>
    <mergeCell ref="G5:J5"/>
    <mergeCell ref="K5:P5"/>
    <mergeCell ref="A14:AF14"/>
    <mergeCell ref="A45:AF45"/>
    <mergeCell ref="A66:AF66"/>
    <mergeCell ref="A67:AF67"/>
    <mergeCell ref="A68:AF68"/>
    <mergeCell ref="A69:AF69"/>
    <mergeCell ref="A70:AF70"/>
    <mergeCell ref="A71:AF71"/>
    <mergeCell ref="A76:AF76"/>
    <mergeCell ref="A77:AF77"/>
    <mergeCell ref="A72:AF72"/>
    <mergeCell ref="A73:AF73"/>
    <mergeCell ref="A74:AF74"/>
    <mergeCell ref="A75:AF75"/>
  </mergeCells>
  <hyperlinks>
    <hyperlink ref="A1" r:id="rId1" display="https://shadowpanther.net/"/>
    <hyperlink ref="A3" r:id="rId2" display="https://shadowpanther.net/"/>
    <hyperlink ref="A5" r:id="rId3" display="https://shadowpanther.net/starterweapons.htm"/>
    <hyperlink ref="B5" r:id="rId4" display="https://shadowpanther.net/weapons-pvp.htm"/>
    <hyperlink ref="E5" r:id="rId5" display="https://shadowpanther.net/weapons-pve.htm"/>
    <hyperlink ref="G5" r:id="rId6" display="https://shadowpanther.net/axes.htm"/>
    <hyperlink ref="K5" r:id="rId7" display="https://shadowpanther.net/daggers.htm"/>
    <hyperlink ref="Q5" r:id="rId8" display="https://shadowpanther.net/fists.htm"/>
    <hyperlink ref="W5" r:id="rId9" display="https://shadowpanther.net/maces.htm"/>
    <hyperlink ref="AC5" r:id="rId10" display="https://shadowpanther.net/swords.htm"/>
    <hyperlink ref="A6" r:id="rId11" display="https://shadowpanther.net/northrend.htm"/>
    <hyperlink ref="A16" r:id="rId12" display="https://www.wowhead.com/wotlk/item=50737"/>
    <hyperlink ref="A17" r:id="rId13" display="https://www.wowhead.com/wotlk/item=50012"/>
    <hyperlink ref="A18" r:id="rId14" display="https://www.wowhead.com/wotlk/item=51916"/>
    <hyperlink ref="A19" r:id="rId15" display="https://www.wowhead.com/wotlk/item=51516"/>
    <hyperlink ref="A20" r:id="rId16" display="https://www.wowhead.com/wotlk/item=47475"/>
    <hyperlink ref="A21" r:id="rId17" display="https://www.wowhead.com/wotlk/item=47156"/>
    <hyperlink ref="A22" r:id="rId18" display="https://www.wowhead.com/wotlk/item=50787"/>
    <hyperlink ref="A23" r:id="rId19" display="https://www.wowhead.com/wotlk/item=51515"/>
    <hyperlink ref="A24" r:id="rId20" display="https://www.wowhead.com/wotlk/item=48043"/>
    <hyperlink ref="A25" r:id="rId21" display="https://www.wowhead.com/wotlk/item=47966"/>
    <hyperlink ref="A26" r:id="rId22" display="https://www.wowhead.com/wotlk/item=47314"/>
    <hyperlink ref="A27" r:id="rId23" display="https://www.wowhead.com/wotlk/item=47148"/>
    <hyperlink ref="A28" r:id="rId24" display="https://www.wowhead.com/wotlk/item=48507"/>
    <hyperlink ref="A30" r:id="rId25" display="https://www.wowhead.com/wotlk/item=50191"/>
    <hyperlink ref="A31" r:id="rId26" display="https://www.wowhead.com/wotlk/item=49500"/>
    <hyperlink ref="A32" r:id="rId27" display="https://www.wowhead.com/wotlk/item=47898"/>
    <hyperlink ref="A33" r:id="rId28" display="https://www.wowhead.com/wotlk/item=47808"/>
    <hyperlink ref="A34" r:id="rId29" display="https://www.wowhead.com/wotlk/item=42210"/>
    <hyperlink ref="A37" r:id="rId30" display="https://www.wowhead.com/wotlk/item=49297"/>
    <hyperlink ref="A38" r:id="rId31" display="https://www.wowhead.com/wotlk/item=49840"/>
    <hyperlink ref="A39" r:id="rId32" display="https://www.wowhead.com/wotlk/item=37871"/>
    <hyperlink ref="A40" r:id="rId33" display="https://www.wowhead.com/wotlk/item=44192"/>
    <hyperlink ref="A41" r:id="rId34" display="https://www.wowhead.com/wotlk/item=34996"/>
    <hyperlink ref="A42" r:id="rId35" display="https://www.wowhead.com/wotlk/item=43875"/>
    <hyperlink ref="A43" r:id="rId36" display="https://www.wowhead.com/wotlk/item=44735"/>
    <hyperlink ref="A47" r:id="rId37" display="https://www.wowhead.com/wotlk/item=50654"/>
    <hyperlink ref="A48" r:id="rId38" display="https://www.wowhead.com/wotlk/item=51938"/>
    <hyperlink ref="A49" r:id="rId39" display="https://www.wowhead.com/wotlk/item=50411"/>
    <hyperlink ref="A50" r:id="rId40" display="https://www.wowhead.com/wotlk/item=47427"/>
    <hyperlink ref="A51" r:id="rId41" display="https://www.wowhead.com/wotlk/item=47001"/>
    <hyperlink ref="A52" r:id="rId42" display="https://www.wowhead.com/wotlk/item=51440"/>
    <hyperlink ref="A53" r:id="rId43" display="https://www.wowhead.com/wotlk/item=50759"/>
    <hyperlink ref="A54" r:id="rId44" display="https://www.wowhead.com/wotlk/item=47266"/>
    <hyperlink ref="A55" r:id="rId45" display="https://www.wowhead.com/wotlk/item=46996"/>
    <hyperlink ref="A56" r:id="rId46" display="https://www.wowhead.com/wotlk/item=51439"/>
    <hyperlink ref="A57" r:id="rId47" display="https://www.wowhead.com/wotlk/item=48426"/>
    <hyperlink ref="A59" r:id="rId48" display="https://www.wowhead.com/wotlk/item=42229"/>
    <hyperlink ref="A60" r:id="rId49" display="https://www.wowhead.com/wotlk/item=42228"/>
    <hyperlink ref="A61" r:id="rId50" display="https://www.wowhead.com/wotlk/item=40402"/>
    <hyperlink ref="A62" r:id="rId51" display="https://www.wowhead.com/wotlk/item=35017"/>
    <hyperlink ref="A63" r:id="rId52" display="https://www.wowhead.com/wotlk/item=43898"/>
    <hyperlink ref="A64" r:id="rId53" display="https://www.wowhead.com/wotlk/item=45204"/>
    <hyperlink ref="A65" r:id="rId54" display="https://www.wowhead.com/wotlk/item=45076"/>
    <hyperlink ref="A70" r:id="rId55" display="https://shadowpanther.net/aep.htm"/>
    <hyperlink ref="A29" r:id="rId56" display="https://www.wowhead.com/wotlk/item=45957"/>
    <hyperlink ref="A35" r:id="rId57" display="https://www.wowhead.com/wotlk/item=42209"/>
    <hyperlink ref="A36" r:id="rId58" display="https://www.wowhead.com/wotlk/item=46031"/>
    <hyperlink ref="A58" r:id="rId59" display="https://www.wowhead.com/wotlk/item=45961"/>
  </hyperlinks>
  <printOptions horizontalCentered="1"/>
  <pageMargins left="0.1" right="0.1" top="0.5" bottom="0.5" header="0.5" footer="0.5"/>
  <pageSetup horizontalDpi="600" verticalDpi="600" orientation="landscape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Rogue Axes Chart - ShadowPanther.net</dc:title>
  <dc:subject/>
  <dc:creator> </dc:creator>
  <cp:keywords/>
  <dc:description/>
  <cp:lastModifiedBy> </cp:lastModifiedBy>
  <cp:lastPrinted>2007-09-28T12:37:40Z</cp:lastPrinted>
  <dcterms:created xsi:type="dcterms:W3CDTF">2005-03-07T22:30:28Z</dcterms:created>
  <dcterms:modified xsi:type="dcterms:W3CDTF">2023-07-01T02:13:39Z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